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-108" yWindow="-108" windowWidth="23256" windowHeight="12576" tabRatio="811" firstSheet="1" activeTab="1"/>
  </bookViews>
  <sheets>
    <sheet name="RM2020_стандарт (закуп)" sheetId="15" state="hidden" r:id="rId1"/>
    <sheet name="Cтандарт (для клиента)" sheetId="14" r:id="rId2"/>
    <sheet name="RM2020_стандарт" sheetId="10" state="hidden" r:id="rId3"/>
    <sheet name="RM2020_нестандарт" sheetId="9" state="hidden" r:id="rId4"/>
    <sheet name="базовые условия" sheetId="12" state="hidden" r:id="rId5"/>
    <sheet name="Справочник" sheetId="22" state="hidden" r:id="rId6"/>
  </sheets>
  <definedNames>
    <definedName name="_MailAutoSig" localSheetId="3">RM2020_нестандарт!#REF!</definedName>
    <definedName name="_xlnm._FilterDatabase" localSheetId="1" hidden="1">'Cтандарт (для клиента)'!#REF!</definedName>
    <definedName name="_xlnm._FilterDatabase" localSheetId="2" hidden="1">RM2020_стандарт!$A$5:$Q$28</definedName>
    <definedName name="_xlnm._FilterDatabase" localSheetId="0" hidden="1">'RM2020_стандарт (закуп)'!#REF!</definedName>
    <definedName name="iHAAS">'базовые условия'!$B$5</definedName>
    <definedName name="Muster">'базовые условия'!$B$4</definedName>
    <definedName name="Rabatt1">'базовые условия'!$B$2</definedName>
    <definedName name="Rabatt2">'базовые условия'!$B$3</definedName>
    <definedName name="Rabbat1">'базовые условия'!$B$2</definedName>
    <definedName name="Rabbat2">'базовые условия'!$B$3</definedName>
    <definedName name="Transp">'базовые условия'!$B$1</definedName>
    <definedName name="_xlnm.Print_Area" localSheetId="3">RM2020_нестандарт!$A$1:$T$59</definedName>
    <definedName name="_xlnm.Print_Area" localSheetId="0">'RM2020_стандарт (закуп)'!$A$1:$N$111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0" l="1"/>
  <c r="D26" i="10"/>
  <c r="E27" i="10"/>
  <c r="D27" i="10"/>
  <c r="E28" i="10"/>
  <c r="D28" i="10"/>
  <c r="E23" i="10"/>
  <c r="D23" i="10"/>
  <c r="E24" i="10"/>
  <c r="D24" i="10"/>
  <c r="E25" i="10"/>
  <c r="D25" i="10"/>
  <c r="E20" i="10"/>
  <c r="D20" i="10"/>
  <c r="E21" i="10"/>
  <c r="D21" i="10"/>
  <c r="E22" i="10"/>
  <c r="D22" i="10"/>
  <c r="E15" i="10"/>
  <c r="D15" i="10"/>
  <c r="E16" i="10"/>
  <c r="D16" i="10"/>
  <c r="E17" i="10"/>
  <c r="D17" i="10"/>
  <c r="E18" i="10"/>
  <c r="D18" i="10"/>
  <c r="E19" i="10"/>
  <c r="D19" i="10"/>
  <c r="E12" i="10"/>
  <c r="D12" i="10"/>
  <c r="E13" i="10"/>
  <c r="D13" i="10"/>
  <c r="E14" i="10"/>
  <c r="D14" i="10"/>
  <c r="E8" i="10"/>
  <c r="D8" i="10"/>
  <c r="E9" i="10"/>
  <c r="D9" i="10"/>
  <c r="E10" i="10"/>
  <c r="D10" i="10"/>
  <c r="E11" i="10"/>
  <c r="D11" i="10"/>
  <c r="E6" i="10"/>
  <c r="D6" i="10"/>
  <c r="E7" i="10"/>
  <c r="D7" i="10"/>
  <c r="C26" i="10"/>
  <c r="C27" i="10"/>
  <c r="C28" i="10"/>
  <c r="C23" i="10"/>
  <c r="C24" i="10"/>
  <c r="C25" i="10"/>
  <c r="C20" i="10"/>
  <c r="C21" i="10"/>
  <c r="C22" i="10"/>
  <c r="C15" i="10"/>
  <c r="C16" i="10"/>
  <c r="C17" i="10"/>
  <c r="C18" i="10"/>
  <c r="C19" i="10"/>
  <c r="C12" i="10"/>
  <c r="C13" i="10"/>
  <c r="C14" i="10"/>
  <c r="C8" i="10"/>
  <c r="C9" i="10"/>
  <c r="C10" i="10"/>
  <c r="C11" i="10"/>
  <c r="C6" i="10"/>
  <c r="C7" i="10"/>
  <c r="B6" i="12" l="1"/>
  <c r="K26" i="10"/>
  <c r="H26" i="14" s="1"/>
  <c r="J26" i="10"/>
  <c r="I26" i="10"/>
  <c r="K27" i="10"/>
  <c r="H27" i="14" s="1"/>
  <c r="J27" i="10"/>
  <c r="I27" i="10"/>
  <c r="N28" i="10"/>
  <c r="K28" i="14" s="1"/>
  <c r="M28" i="10"/>
  <c r="L28" i="10"/>
  <c r="K28" i="10"/>
  <c r="H28" i="14" s="1"/>
  <c r="J28" i="10"/>
  <c r="I28" i="10"/>
  <c r="G28" i="14" l="1"/>
  <c r="F26" i="14"/>
  <c r="F27" i="14"/>
  <c r="G26" i="14"/>
  <c r="I28" i="14"/>
  <c r="G27" i="14"/>
  <c r="F28" i="14"/>
  <c r="J28" i="14"/>
  <c r="K28" i="15"/>
  <c r="G28" i="15"/>
  <c r="H27" i="15"/>
  <c r="J28" i="15"/>
  <c r="F28" i="15"/>
  <c r="G27" i="15"/>
  <c r="H26" i="15"/>
  <c r="I28" i="15"/>
  <c r="F27" i="15"/>
  <c r="G26" i="15"/>
  <c r="H28" i="15"/>
  <c r="F26" i="15"/>
  <c r="H7" i="10"/>
  <c r="E7" i="14" s="1"/>
  <c r="G7" i="10"/>
  <c r="D7" i="14" s="1"/>
  <c r="F7" i="10"/>
  <c r="K6" i="10"/>
  <c r="H6" i="14" s="1"/>
  <c r="N6" i="10"/>
  <c r="K6" i="14" s="1"/>
  <c r="Q6" i="10"/>
  <c r="N6" i="14" s="1"/>
  <c r="K11" i="10"/>
  <c r="H11" i="14" s="1"/>
  <c r="N11" i="10"/>
  <c r="K11" i="14" s="1"/>
  <c r="Q11" i="10"/>
  <c r="N11" i="14" s="1"/>
  <c r="K10" i="10"/>
  <c r="H10" i="14" s="1"/>
  <c r="N10" i="10"/>
  <c r="K10" i="14" s="1"/>
  <c r="Q10" i="10"/>
  <c r="N10" i="14" s="1"/>
  <c r="K9" i="10"/>
  <c r="H9" i="14" s="1"/>
  <c r="N9" i="10"/>
  <c r="K9" i="14" s="1"/>
  <c r="Q9" i="10"/>
  <c r="N9" i="14" s="1"/>
  <c r="K8" i="10"/>
  <c r="H8" i="14" s="1"/>
  <c r="N8" i="10"/>
  <c r="K8" i="14" s="1"/>
  <c r="Q8" i="10"/>
  <c r="N8" i="14" s="1"/>
  <c r="K14" i="10"/>
  <c r="H14" i="14" s="1"/>
  <c r="N14" i="10"/>
  <c r="K14" i="14" s="1"/>
  <c r="Q14" i="10"/>
  <c r="N14" i="14" s="1"/>
  <c r="K13" i="10"/>
  <c r="H13" i="14" s="1"/>
  <c r="N13" i="10"/>
  <c r="K13" i="14" s="1"/>
  <c r="Q13" i="10"/>
  <c r="N13" i="14" s="1"/>
  <c r="K12" i="10"/>
  <c r="H12" i="14" s="1"/>
  <c r="N12" i="10"/>
  <c r="K12" i="14" s="1"/>
  <c r="Q12" i="10"/>
  <c r="N12" i="14" s="1"/>
  <c r="K19" i="10"/>
  <c r="H19" i="14" s="1"/>
  <c r="N19" i="10"/>
  <c r="K19" i="14" s="1"/>
  <c r="Q19" i="10"/>
  <c r="N19" i="14" s="1"/>
  <c r="K18" i="10"/>
  <c r="H18" i="14" s="1"/>
  <c r="N18" i="10"/>
  <c r="K18" i="14" s="1"/>
  <c r="Q18" i="10"/>
  <c r="N18" i="14" s="1"/>
  <c r="K17" i="10"/>
  <c r="H17" i="14" s="1"/>
  <c r="N17" i="10"/>
  <c r="K17" i="14" s="1"/>
  <c r="Q17" i="10"/>
  <c r="N17" i="14" s="1"/>
  <c r="K16" i="10"/>
  <c r="H16" i="14" s="1"/>
  <c r="N16" i="10"/>
  <c r="K16" i="14" s="1"/>
  <c r="Q16" i="10"/>
  <c r="N16" i="14" s="1"/>
  <c r="K15" i="10"/>
  <c r="H15" i="14" s="1"/>
  <c r="N15" i="10"/>
  <c r="K15" i="14" s="1"/>
  <c r="Q15" i="10"/>
  <c r="N15" i="14" s="1"/>
  <c r="K22" i="10"/>
  <c r="H22" i="14" s="1"/>
  <c r="N22" i="10"/>
  <c r="K22" i="14" s="1"/>
  <c r="Q22" i="10"/>
  <c r="N22" i="14" s="1"/>
  <c r="K21" i="10"/>
  <c r="H21" i="14" s="1"/>
  <c r="N21" i="10"/>
  <c r="K21" i="14" s="1"/>
  <c r="Q21" i="10"/>
  <c r="N21" i="14" s="1"/>
  <c r="K20" i="10"/>
  <c r="H20" i="14" s="1"/>
  <c r="N20" i="10"/>
  <c r="K20" i="14" s="1"/>
  <c r="Q20" i="10"/>
  <c r="N20" i="14" s="1"/>
  <c r="K25" i="10"/>
  <c r="H25" i="14" s="1"/>
  <c r="N25" i="10"/>
  <c r="K25" i="14" s="1"/>
  <c r="Q25" i="10"/>
  <c r="N25" i="14" s="1"/>
  <c r="K24" i="10"/>
  <c r="H24" i="14" s="1"/>
  <c r="N24" i="10"/>
  <c r="K24" i="14" s="1"/>
  <c r="Q24" i="10"/>
  <c r="N24" i="14" s="1"/>
  <c r="K23" i="10"/>
  <c r="H23" i="14" s="1"/>
  <c r="N23" i="10"/>
  <c r="K23" i="14" s="1"/>
  <c r="Q23" i="10"/>
  <c r="N23" i="14" s="1"/>
  <c r="Q28" i="10"/>
  <c r="N28" i="14" s="1"/>
  <c r="N27" i="10"/>
  <c r="K27" i="14" s="1"/>
  <c r="Q27" i="10"/>
  <c r="N27" i="14" s="1"/>
  <c r="N26" i="10"/>
  <c r="K26" i="14" s="1"/>
  <c r="Q26" i="10"/>
  <c r="N26" i="14" s="1"/>
  <c r="Q7" i="10"/>
  <c r="N7" i="14" s="1"/>
  <c r="N7" i="10"/>
  <c r="K7" i="14" s="1"/>
  <c r="K7" i="10"/>
  <c r="H7" i="14" s="1"/>
  <c r="J6" i="10"/>
  <c r="M6" i="10"/>
  <c r="P6" i="10"/>
  <c r="J11" i="10"/>
  <c r="M11" i="10"/>
  <c r="P11" i="10"/>
  <c r="J10" i="10"/>
  <c r="M10" i="10"/>
  <c r="P10" i="10"/>
  <c r="J9" i="10"/>
  <c r="M9" i="10"/>
  <c r="P9" i="10"/>
  <c r="J8" i="10"/>
  <c r="M8" i="10"/>
  <c r="P8" i="10"/>
  <c r="J14" i="10"/>
  <c r="M14" i="10"/>
  <c r="P14" i="10"/>
  <c r="J13" i="10"/>
  <c r="M13" i="10"/>
  <c r="P13" i="10"/>
  <c r="J12" i="10"/>
  <c r="M12" i="10"/>
  <c r="P12" i="10"/>
  <c r="J19" i="10"/>
  <c r="M19" i="10"/>
  <c r="P19" i="10"/>
  <c r="J18" i="10"/>
  <c r="M18" i="10"/>
  <c r="P18" i="10"/>
  <c r="J17" i="10"/>
  <c r="M17" i="10"/>
  <c r="P17" i="10"/>
  <c r="J16" i="10"/>
  <c r="M16" i="10"/>
  <c r="P16" i="10"/>
  <c r="J15" i="10"/>
  <c r="M15" i="10"/>
  <c r="P15" i="10"/>
  <c r="J22" i="10"/>
  <c r="M22" i="10"/>
  <c r="P22" i="10"/>
  <c r="J21" i="10"/>
  <c r="M21" i="10"/>
  <c r="P21" i="10"/>
  <c r="J20" i="10"/>
  <c r="M20" i="10"/>
  <c r="P20" i="10"/>
  <c r="J25" i="10"/>
  <c r="M25" i="10"/>
  <c r="P25" i="10"/>
  <c r="J24" i="10"/>
  <c r="M24" i="10"/>
  <c r="P24" i="10"/>
  <c r="J23" i="10"/>
  <c r="M23" i="10"/>
  <c r="P23" i="10"/>
  <c r="P28" i="10"/>
  <c r="M27" i="10"/>
  <c r="P27" i="10"/>
  <c r="M26" i="10"/>
  <c r="P26" i="10"/>
  <c r="P7" i="10"/>
  <c r="J7" i="10"/>
  <c r="M7" i="10"/>
  <c r="O6" i="10"/>
  <c r="O11" i="10"/>
  <c r="O10" i="10"/>
  <c r="O9" i="10"/>
  <c r="O8" i="10"/>
  <c r="O14" i="10"/>
  <c r="O13" i="10"/>
  <c r="O12" i="10"/>
  <c r="O19" i="10"/>
  <c r="O18" i="10"/>
  <c r="O17" i="10"/>
  <c r="O16" i="10"/>
  <c r="O15" i="10"/>
  <c r="O22" i="10"/>
  <c r="O21" i="10"/>
  <c r="O20" i="10"/>
  <c r="O25" i="10"/>
  <c r="O24" i="10"/>
  <c r="O23" i="10"/>
  <c r="O28" i="10"/>
  <c r="O27" i="10"/>
  <c r="O26" i="10"/>
  <c r="O7" i="10"/>
  <c r="L6" i="10"/>
  <c r="L11" i="10"/>
  <c r="L10" i="10"/>
  <c r="L9" i="10"/>
  <c r="L8" i="10"/>
  <c r="L14" i="10"/>
  <c r="L13" i="10"/>
  <c r="L12" i="10"/>
  <c r="L19" i="10"/>
  <c r="L18" i="10"/>
  <c r="L17" i="10"/>
  <c r="L16" i="10"/>
  <c r="L15" i="10"/>
  <c r="L22" i="10"/>
  <c r="L21" i="10"/>
  <c r="L20" i="10"/>
  <c r="L25" i="10"/>
  <c r="L24" i="10"/>
  <c r="L23" i="10"/>
  <c r="L27" i="10"/>
  <c r="L26" i="10"/>
  <c r="L7" i="10"/>
  <c r="I6" i="10"/>
  <c r="I11" i="10"/>
  <c r="I10" i="10"/>
  <c r="I9" i="10"/>
  <c r="I8" i="10"/>
  <c r="I14" i="10"/>
  <c r="I13" i="10"/>
  <c r="I12" i="10"/>
  <c r="I19" i="10"/>
  <c r="I18" i="10"/>
  <c r="I17" i="10"/>
  <c r="I16" i="10"/>
  <c r="I15" i="10"/>
  <c r="I22" i="10"/>
  <c r="I21" i="10"/>
  <c r="I20" i="10"/>
  <c r="I25" i="10"/>
  <c r="I24" i="10"/>
  <c r="I23" i="10"/>
  <c r="I7" i="10"/>
  <c r="F23" i="14" l="1"/>
  <c r="F10" i="14"/>
  <c r="I15" i="14"/>
  <c r="F22" i="14"/>
  <c r="F14" i="14"/>
  <c r="I27" i="14"/>
  <c r="I12" i="14"/>
  <c r="L21" i="14"/>
  <c r="M27" i="14"/>
  <c r="F25" i="14"/>
  <c r="F15" i="14"/>
  <c r="F19" i="14"/>
  <c r="F8" i="14"/>
  <c r="F6" i="14"/>
  <c r="I23" i="14"/>
  <c r="I21" i="14"/>
  <c r="I17" i="14"/>
  <c r="I13" i="14"/>
  <c r="I10" i="14"/>
  <c r="L26" i="14"/>
  <c r="L24" i="14"/>
  <c r="L22" i="14"/>
  <c r="L18" i="14"/>
  <c r="L14" i="14"/>
  <c r="L11" i="14"/>
  <c r="M7" i="14"/>
  <c r="J27" i="14"/>
  <c r="G23" i="14"/>
  <c r="M25" i="14"/>
  <c r="J20" i="14"/>
  <c r="G21" i="14"/>
  <c r="M15" i="14"/>
  <c r="J16" i="14"/>
  <c r="G17" i="14"/>
  <c r="M19" i="14"/>
  <c r="J12" i="14"/>
  <c r="G13" i="14"/>
  <c r="M8" i="14"/>
  <c r="J9" i="14"/>
  <c r="G10" i="14"/>
  <c r="M6" i="14"/>
  <c r="F13" i="14"/>
  <c r="I25" i="14"/>
  <c r="F18" i="14"/>
  <c r="F11" i="14"/>
  <c r="I20" i="14"/>
  <c r="I9" i="14"/>
  <c r="L7" i="14"/>
  <c r="L17" i="14"/>
  <c r="L10" i="14"/>
  <c r="F7" i="14"/>
  <c r="F20" i="14"/>
  <c r="F16" i="14"/>
  <c r="F12" i="14"/>
  <c r="F9" i="14"/>
  <c r="I7" i="14"/>
  <c r="I24" i="14"/>
  <c r="I22" i="14"/>
  <c r="I18" i="14"/>
  <c r="I14" i="14"/>
  <c r="I11" i="14"/>
  <c r="L27" i="14"/>
  <c r="L25" i="14"/>
  <c r="L15" i="14"/>
  <c r="L19" i="14"/>
  <c r="L8" i="14"/>
  <c r="L6" i="14"/>
  <c r="M26" i="14"/>
  <c r="M28" i="14"/>
  <c r="M24" i="14"/>
  <c r="J25" i="14"/>
  <c r="G20" i="14"/>
  <c r="M22" i="14"/>
  <c r="J15" i="14"/>
  <c r="G16" i="14"/>
  <c r="M18" i="14"/>
  <c r="J19" i="14"/>
  <c r="G12" i="14"/>
  <c r="M14" i="14"/>
  <c r="J8" i="14"/>
  <c r="G9" i="14"/>
  <c r="M11" i="14"/>
  <c r="J6" i="14"/>
  <c r="C7" i="14"/>
  <c r="F17" i="14"/>
  <c r="I26" i="14"/>
  <c r="I19" i="14"/>
  <c r="I8" i="14"/>
  <c r="I6" i="14"/>
  <c r="L28" i="14"/>
  <c r="L20" i="14"/>
  <c r="L16" i="14"/>
  <c r="L12" i="14"/>
  <c r="L9" i="14"/>
  <c r="J7" i="14"/>
  <c r="J26" i="14"/>
  <c r="M23" i="14"/>
  <c r="J24" i="14"/>
  <c r="G25" i="14"/>
  <c r="M21" i="14"/>
  <c r="J22" i="14"/>
  <c r="G15" i="14"/>
  <c r="M17" i="14"/>
  <c r="J18" i="14"/>
  <c r="G19" i="14"/>
  <c r="M13" i="14"/>
  <c r="J14" i="14"/>
  <c r="G8" i="14"/>
  <c r="M10" i="14"/>
  <c r="J11" i="14"/>
  <c r="G6" i="14"/>
  <c r="F21" i="14"/>
  <c r="F24" i="14"/>
  <c r="I16" i="14"/>
  <c r="L23" i="14"/>
  <c r="L13" i="14"/>
  <c r="G7" i="14"/>
  <c r="J23" i="14"/>
  <c r="G24" i="14"/>
  <c r="M20" i="14"/>
  <c r="J21" i="14"/>
  <c r="G22" i="14"/>
  <c r="M16" i="14"/>
  <c r="J17" i="14"/>
  <c r="G18" i="14"/>
  <c r="M12" i="14"/>
  <c r="J13" i="14"/>
  <c r="G14" i="14"/>
  <c r="M9" i="14"/>
  <c r="J10" i="14"/>
  <c r="G11" i="14"/>
  <c r="L28" i="15"/>
  <c r="F14" i="15"/>
  <c r="J18" i="15"/>
  <c r="G7" i="15"/>
  <c r="M17" i="15"/>
  <c r="N23" i="15"/>
  <c r="L15" i="15"/>
  <c r="K24" i="15"/>
  <c r="N14" i="15"/>
  <c r="N11" i="15"/>
  <c r="K25" i="15"/>
  <c r="I24" i="15"/>
  <c r="N8" i="15"/>
  <c r="K19" i="15"/>
  <c r="K8" i="15"/>
  <c r="J17" i="15"/>
  <c r="J7" i="15"/>
  <c r="N7" i="15"/>
  <c r="E7" i="15"/>
  <c r="J6" i="15"/>
  <c r="M16" i="15"/>
  <c r="L10" i="15"/>
  <c r="N24" i="15"/>
  <c r="G12" i="15"/>
  <c r="H19" i="15"/>
  <c r="K14" i="15"/>
  <c r="J11" i="15"/>
  <c r="N6" i="15"/>
  <c r="F10" i="15"/>
  <c r="G22" i="15"/>
  <c r="F16" i="15"/>
  <c r="K18" i="15"/>
  <c r="N13" i="15"/>
  <c r="M22" i="15"/>
  <c r="F15" i="15"/>
  <c r="H24" i="15"/>
  <c r="L24" i="15"/>
  <c r="K13" i="15"/>
  <c r="J27" i="15"/>
  <c r="F19" i="15"/>
  <c r="J12" i="15"/>
  <c r="H14" i="15"/>
  <c r="I21" i="15"/>
  <c r="G23" i="15"/>
  <c r="L26" i="15"/>
  <c r="M6" i="15"/>
  <c r="I10" i="15"/>
  <c r="F21" i="15"/>
  <c r="I26" i="15"/>
  <c r="H9" i="15"/>
  <c r="J15" i="15"/>
  <c r="K9" i="15"/>
  <c r="K17" i="15"/>
  <c r="M8" i="15"/>
  <c r="I12" i="15"/>
  <c r="H16" i="15"/>
  <c r="I23" i="15"/>
  <c r="K6" i="15"/>
  <c r="L13" i="15"/>
  <c r="M27" i="15"/>
  <c r="L8" i="15"/>
  <c r="M15" i="15"/>
  <c r="I7" i="15"/>
  <c r="N10" i="15"/>
  <c r="J14" i="15"/>
  <c r="H20" i="15"/>
  <c r="I27" i="15"/>
  <c r="G18" i="15"/>
  <c r="J23" i="15"/>
  <c r="M28" i="15"/>
  <c r="I20" i="15"/>
  <c r="L25" i="15"/>
  <c r="K7" i="15"/>
  <c r="I9" i="15"/>
  <c r="G11" i="15"/>
  <c r="N12" i="15"/>
  <c r="L14" i="15"/>
  <c r="J16" i="15"/>
  <c r="H18" i="15"/>
  <c r="F20" i="15"/>
  <c r="M21" i="15"/>
  <c r="K23" i="15"/>
  <c r="I25" i="15"/>
  <c r="N28" i="15"/>
  <c r="N19" i="15"/>
  <c r="H25" i="15"/>
  <c r="H7" i="15"/>
  <c r="F9" i="15"/>
  <c r="M10" i="15"/>
  <c r="K12" i="15"/>
  <c r="I14" i="15"/>
  <c r="G16" i="15"/>
  <c r="N17" i="15"/>
  <c r="L19" i="15"/>
  <c r="J21" i="15"/>
  <c r="H23" i="15"/>
  <c r="F25" i="15"/>
  <c r="M26" i="15"/>
  <c r="F11" i="15"/>
  <c r="L20" i="15"/>
  <c r="I11" i="15"/>
  <c r="N22" i="15"/>
  <c r="G6" i="15"/>
  <c r="L9" i="15"/>
  <c r="H13" i="15"/>
  <c r="F18" i="15"/>
  <c r="G25" i="15"/>
  <c r="I8" i="15"/>
  <c r="G17" i="15"/>
  <c r="J10" i="15"/>
  <c r="I19" i="15"/>
  <c r="H8" i="15"/>
  <c r="M11" i="15"/>
  <c r="I15" i="15"/>
  <c r="F22" i="15"/>
  <c r="J19" i="15"/>
  <c r="M24" i="15"/>
  <c r="I16" i="15"/>
  <c r="L21" i="15"/>
  <c r="H6" i="15"/>
  <c r="F8" i="15"/>
  <c r="M9" i="15"/>
  <c r="K11" i="15"/>
  <c r="I13" i="15"/>
  <c r="G15" i="15"/>
  <c r="N16" i="15"/>
  <c r="L18" i="15"/>
  <c r="J20" i="15"/>
  <c r="H22" i="15"/>
  <c r="F24" i="15"/>
  <c r="M25" i="15"/>
  <c r="K27" i="15"/>
  <c r="C7" i="15"/>
  <c r="H21" i="15"/>
  <c r="K26" i="15"/>
  <c r="L7" i="15"/>
  <c r="J9" i="15"/>
  <c r="H11" i="15"/>
  <c r="F13" i="15"/>
  <c r="M14" i="15"/>
  <c r="K16" i="15"/>
  <c r="I18" i="15"/>
  <c r="G20" i="15"/>
  <c r="N21" i="15"/>
  <c r="L23" i="15"/>
  <c r="J25" i="15"/>
  <c r="M7" i="15"/>
  <c r="K21" i="15"/>
  <c r="M12" i="15"/>
  <c r="J22" i="15"/>
  <c r="F6" i="15"/>
  <c r="G13" i="15"/>
  <c r="J26" i="15"/>
  <c r="F7" i="15"/>
  <c r="K10" i="15"/>
  <c r="G14" i="15"/>
  <c r="M19" i="15"/>
  <c r="N26" i="15"/>
  <c r="G10" i="15"/>
  <c r="N18" i="15"/>
  <c r="H12" i="15"/>
  <c r="G21" i="15"/>
  <c r="G9" i="15"/>
  <c r="L12" i="15"/>
  <c r="L16" i="15"/>
  <c r="M23" i="15"/>
  <c r="N15" i="15"/>
  <c r="M20" i="15"/>
  <c r="L17" i="15"/>
  <c r="F23" i="15"/>
  <c r="L6" i="15"/>
  <c r="J8" i="15"/>
  <c r="H10" i="15"/>
  <c r="F12" i="15"/>
  <c r="M13" i="15"/>
  <c r="K15" i="15"/>
  <c r="I17" i="15"/>
  <c r="G19" i="15"/>
  <c r="N20" i="15"/>
  <c r="L22" i="15"/>
  <c r="J24" i="15"/>
  <c r="H17" i="15"/>
  <c r="K22" i="15"/>
  <c r="N27" i="15"/>
  <c r="I6" i="15"/>
  <c r="G8" i="15"/>
  <c r="N9" i="15"/>
  <c r="L11" i="15"/>
  <c r="J13" i="15"/>
  <c r="H15" i="15"/>
  <c r="F17" i="15"/>
  <c r="M18" i="15"/>
  <c r="K20" i="15"/>
  <c r="I22" i="15"/>
  <c r="G24" i="15"/>
  <c r="N25" i="15"/>
  <c r="L27" i="15"/>
  <c r="D7" i="15"/>
  <c r="H6" i="10"/>
  <c r="G6" i="10"/>
  <c r="F6" i="10"/>
  <c r="B7" i="12"/>
  <c r="C6" i="14" l="1"/>
  <c r="C6" i="15"/>
  <c r="D6" i="14"/>
  <c r="D6" i="15"/>
  <c r="E6" i="14"/>
  <c r="E6" i="15"/>
  <c r="H11" i="10"/>
  <c r="G11" i="10"/>
  <c r="F11" i="10"/>
  <c r="D11" i="14" l="1"/>
  <c r="D11" i="15"/>
  <c r="E11" i="14"/>
  <c r="E11" i="15"/>
  <c r="C11" i="14"/>
  <c r="C11" i="15"/>
  <c r="H10" i="10"/>
  <c r="G10" i="10"/>
  <c r="F10" i="10"/>
  <c r="D10" i="14" l="1"/>
  <c r="D10" i="15"/>
  <c r="E10" i="14"/>
  <c r="E10" i="15"/>
  <c r="C10" i="14"/>
  <c r="C10" i="15"/>
  <c r="H9" i="10"/>
  <c r="G9" i="10"/>
  <c r="F9" i="10"/>
  <c r="D9" i="14" l="1"/>
  <c r="D9" i="15"/>
  <c r="E9" i="14"/>
  <c r="E9" i="15"/>
  <c r="C9" i="14"/>
  <c r="C9" i="15"/>
  <c r="H8" i="10"/>
  <c r="G8" i="10"/>
  <c r="F8" i="10"/>
  <c r="D8" i="14" l="1"/>
  <c r="D8" i="15"/>
  <c r="E8" i="14"/>
  <c r="E8" i="15"/>
  <c r="C8" i="14"/>
  <c r="C8" i="15"/>
  <c r="H14" i="10"/>
  <c r="G14" i="10"/>
  <c r="F14" i="10"/>
  <c r="D14" i="14" l="1"/>
  <c r="D14" i="15"/>
  <c r="E14" i="14"/>
  <c r="E14" i="15"/>
  <c r="C14" i="14"/>
  <c r="C14" i="15"/>
  <c r="H13" i="10"/>
  <c r="G13" i="10"/>
  <c r="F13" i="10"/>
  <c r="D13" i="14" l="1"/>
  <c r="D13" i="15"/>
  <c r="E13" i="14"/>
  <c r="E13" i="15"/>
  <c r="C13" i="14"/>
  <c r="C13" i="15"/>
  <c r="H12" i="10"/>
  <c r="G12" i="10"/>
  <c r="F12" i="10"/>
  <c r="C12" i="14" l="1"/>
  <c r="C12" i="15"/>
  <c r="D12" i="14"/>
  <c r="D12" i="15"/>
  <c r="E12" i="14"/>
  <c r="E12" i="15"/>
  <c r="H19" i="10"/>
  <c r="G19" i="10"/>
  <c r="F19" i="10"/>
  <c r="D19" i="14" l="1"/>
  <c r="D19" i="15"/>
  <c r="E19" i="14"/>
  <c r="E19" i="15"/>
  <c r="C19" i="14"/>
  <c r="C19" i="15"/>
  <c r="H18" i="10"/>
  <c r="G18" i="10"/>
  <c r="F18" i="10"/>
  <c r="D18" i="14" l="1"/>
  <c r="D18" i="15"/>
  <c r="E18" i="14"/>
  <c r="E18" i="15"/>
  <c r="C18" i="14"/>
  <c r="C18" i="15"/>
  <c r="H17" i="10"/>
  <c r="G17" i="10"/>
  <c r="F17" i="10"/>
  <c r="D17" i="14" l="1"/>
  <c r="D17" i="15"/>
  <c r="E17" i="14"/>
  <c r="E17" i="15"/>
  <c r="C17" i="14"/>
  <c r="C17" i="15"/>
  <c r="H16" i="10"/>
  <c r="G16" i="10"/>
  <c r="F16" i="10"/>
  <c r="D16" i="14" l="1"/>
  <c r="D16" i="15"/>
  <c r="E16" i="14"/>
  <c r="E16" i="15"/>
  <c r="C16" i="14"/>
  <c r="C16" i="15"/>
  <c r="H15" i="10"/>
  <c r="G15" i="10"/>
  <c r="F15" i="10"/>
  <c r="D15" i="14" l="1"/>
  <c r="D15" i="15"/>
  <c r="E15" i="14"/>
  <c r="E15" i="15"/>
  <c r="C15" i="14"/>
  <c r="C15" i="15"/>
  <c r="H22" i="10"/>
  <c r="G22" i="10"/>
  <c r="F22" i="10"/>
  <c r="D22" i="14" l="1"/>
  <c r="D22" i="15"/>
  <c r="E22" i="14"/>
  <c r="E22" i="15"/>
  <c r="C22" i="14"/>
  <c r="C22" i="15"/>
  <c r="H21" i="10"/>
  <c r="G21" i="10"/>
  <c r="F21" i="10"/>
  <c r="D21" i="14" l="1"/>
  <c r="D21" i="15"/>
  <c r="E21" i="14"/>
  <c r="E21" i="15"/>
  <c r="C21" i="14"/>
  <c r="C21" i="15"/>
  <c r="H20" i="10"/>
  <c r="G20" i="10"/>
  <c r="F20" i="10"/>
  <c r="D20" i="14" l="1"/>
  <c r="D20" i="15"/>
  <c r="E20" i="14"/>
  <c r="E20" i="15"/>
  <c r="C20" i="14"/>
  <c r="C20" i="15"/>
  <c r="H25" i="10"/>
  <c r="G25" i="10"/>
  <c r="F25" i="10"/>
  <c r="D25" i="14" l="1"/>
  <c r="D25" i="15"/>
  <c r="E25" i="14"/>
  <c r="E25" i="15"/>
  <c r="C25" i="14"/>
  <c r="C25" i="15"/>
  <c r="H24" i="10"/>
  <c r="G24" i="10"/>
  <c r="F24" i="10"/>
  <c r="D24" i="14" l="1"/>
  <c r="D24" i="15"/>
  <c r="E24" i="14"/>
  <c r="E24" i="15"/>
  <c r="C24" i="14"/>
  <c r="C24" i="15"/>
  <c r="H23" i="10"/>
  <c r="G23" i="10"/>
  <c r="F23" i="10"/>
  <c r="D23" i="14" l="1"/>
  <c r="D23" i="15"/>
  <c r="E23" i="14"/>
  <c r="E23" i="15"/>
  <c r="C23" i="14"/>
  <c r="C23" i="15"/>
  <c r="H28" i="10"/>
  <c r="F28" i="10"/>
  <c r="C28" i="14" s="1"/>
  <c r="G28" i="10"/>
  <c r="C28" i="15" l="1"/>
  <c r="E28" i="14"/>
  <c r="E28" i="15"/>
  <c r="D28" i="14"/>
  <c r="D28" i="15"/>
  <c r="H27" i="10"/>
  <c r="G27" i="10"/>
  <c r="F27" i="10"/>
  <c r="D27" i="14" l="1"/>
  <c r="D27" i="15"/>
  <c r="E27" i="14"/>
  <c r="E27" i="15"/>
  <c r="C27" i="14"/>
  <c r="C27" i="15"/>
  <c r="H26" i="10"/>
  <c r="F26" i="10"/>
  <c r="G26" i="10"/>
  <c r="E26" i="14" l="1"/>
  <c r="E26" i="15"/>
  <c r="C26" i="14"/>
  <c r="C26" i="15"/>
  <c r="D26" i="14"/>
  <c r="D26" i="15"/>
</calcChain>
</file>

<file path=xl/sharedStrings.xml><?xml version="1.0" encoding="utf-8"?>
<sst xmlns="http://schemas.openxmlformats.org/spreadsheetml/2006/main" count="153" uniqueCount="86">
  <si>
    <t>RAL 9006</t>
  </si>
  <si>
    <t>RAL 7016</t>
  </si>
  <si>
    <t>CH703 Antracit Metallic</t>
  </si>
  <si>
    <t>CH703  Matt Deluxe</t>
  </si>
  <si>
    <t xml:space="preserve">Köztes magasságok 2811 mm-től 2874 mm-ig nem rendelhetőek. </t>
  </si>
  <si>
    <t>2625 **</t>
  </si>
  <si>
    <t>CH 9006 Matt Deluxe</t>
  </si>
  <si>
    <t>CH 9007 Matt Deluxe</t>
  </si>
  <si>
    <t>CH 7016 Matt Deluxe</t>
  </si>
  <si>
    <t>CH 8028 Matt Deluxe</t>
  </si>
  <si>
    <t>CH 9016 Matt Deluxe</t>
  </si>
  <si>
    <t xml:space="preserve">       ProLift700 + 2 пульта RSC2</t>
  </si>
  <si>
    <t>Promatic 4 + 1 пульт HSE 4</t>
  </si>
  <si>
    <t xml:space="preserve">Supramatic 4 E + 1 пульт HSE4 </t>
  </si>
  <si>
    <t>M-гофр, Woodgrain</t>
  </si>
  <si>
    <t>L-гофр, Planar</t>
  </si>
  <si>
    <t>размеры</t>
  </si>
  <si>
    <t>Ширина</t>
  </si>
  <si>
    <t>Высота</t>
  </si>
  <si>
    <t>Рекомендованная розничная стоимость в рублях с НДС 20%</t>
  </si>
  <si>
    <t>Decocolor Золотой Дуб</t>
  </si>
  <si>
    <t>Decocolor Тёмный Дуб</t>
  </si>
  <si>
    <t>Decocolor Ночной Дуб</t>
  </si>
  <si>
    <t>Привод ProLift / ProMatic</t>
  </si>
  <si>
    <t>да- комбинируемые размеры</t>
  </si>
  <si>
    <t>нет - доступно только с приводом Supramatic</t>
  </si>
  <si>
    <t>нет - доступно только с приводом Supramatic P</t>
  </si>
  <si>
    <t>Гаражные приводы</t>
  </si>
  <si>
    <t>ProLift700</t>
  </si>
  <si>
    <t>Promatic 4</t>
  </si>
  <si>
    <t>Supramatic E 4</t>
  </si>
  <si>
    <t>Supramatic P 4</t>
  </si>
  <si>
    <t>Шина FS10-K</t>
  </si>
  <si>
    <t>Шина FS10-M</t>
  </si>
  <si>
    <t>Шина FS10-L</t>
  </si>
  <si>
    <t>руб.</t>
  </si>
  <si>
    <t>Ворота высотой 2811 - 2874 mm не возможны!</t>
  </si>
  <si>
    <t>M-гофр:</t>
  </si>
  <si>
    <t>L-гофр:</t>
  </si>
  <si>
    <t>Промежуточные значения высоты: Надбавка к цене следующей модульной
высоты за укорачивание верхней секции</t>
  </si>
  <si>
    <t>1).</t>
  </si>
  <si>
    <t>2).</t>
  </si>
  <si>
    <t>Модульная высота 2625 мм является промежуточной высотой.</t>
  </si>
  <si>
    <t>3).</t>
  </si>
  <si>
    <t>Ворота Renomatc M-гофр, Woodgrain (полотно +направляющая)</t>
  </si>
  <si>
    <t>Ворота Renomatc L-гофр, Planar (полотно +направляющая)</t>
  </si>
  <si>
    <t>Региональная транспортная наценка</t>
  </si>
  <si>
    <t>Базовая скидка</t>
  </si>
  <si>
    <t>Партнёркая скидка</t>
  </si>
  <si>
    <t>Скидка за выставочный зал</t>
  </si>
  <si>
    <t>Скидка за iHAAS</t>
  </si>
  <si>
    <t>RAL 9016</t>
  </si>
  <si>
    <t>RAL 8028</t>
  </si>
  <si>
    <t>ProLift</t>
  </si>
  <si>
    <t>ProMatic</t>
  </si>
  <si>
    <t>SupraMatic E</t>
  </si>
  <si>
    <t>M-Гофр</t>
  </si>
  <si>
    <t>Ручка с замком</t>
  </si>
  <si>
    <t>L-Гофр</t>
  </si>
  <si>
    <t>L-Гофр (Duragrain)</t>
  </si>
  <si>
    <t>L-гофр, Duragrain</t>
  </si>
  <si>
    <t>Ворота в комплекте</t>
  </si>
  <si>
    <t>Гаражные секционные ворота RenoMatic 2021 (РРЦ)</t>
  </si>
  <si>
    <t>Гаражные секционные ворота RenoMatic 2021 (Сайт)</t>
  </si>
  <si>
    <t>Rastermaßhöhe 2811 - 2874 mm nicht möglich!</t>
  </si>
  <si>
    <t>Ворота Renomatc L-гофр, Duragrain (полотно +направляющая)</t>
  </si>
  <si>
    <t>RAL 3004 Diamond Red</t>
  </si>
  <si>
    <t>RAL 6009 Diamond Green</t>
  </si>
  <si>
    <t>RAL 7012 Diamond Basalt</t>
  </si>
  <si>
    <t>RAL 7016 Diamond Anthracite</t>
  </si>
  <si>
    <t>RAL 7030 Diamond Stone</t>
  </si>
  <si>
    <t>RAL 7040 Diamond Grey</t>
  </si>
  <si>
    <t>RAL 8028 Diamond Brown</t>
  </si>
  <si>
    <t>RAL 9005 Diamond Black</t>
  </si>
  <si>
    <t>без наценки</t>
  </si>
  <si>
    <t>полотно + направляющая</t>
  </si>
  <si>
    <t>Без ручки и привода</t>
  </si>
  <si>
    <t>с гарнитурой ручек</t>
  </si>
  <si>
    <t>с приводом ProLift700 + 2 х RSC2</t>
  </si>
  <si>
    <t>с приводом Promatic 4 + HSE 4</t>
  </si>
  <si>
    <t xml:space="preserve">с приводом Supramatic 4 E + HSE4 </t>
  </si>
  <si>
    <t>RAL 9007</t>
  </si>
  <si>
    <t xml:space="preserve">       С гарнитурой ручек</t>
  </si>
  <si>
    <t>С гарнитурой ручек</t>
  </si>
  <si>
    <t>M-гофр, Woodgrain, Decocolor</t>
  </si>
  <si>
    <t>Гаражные секционные ворота RenoMatic 2021 (Закупка дилера)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</si>
</sst>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Ft&quot;_-;\-* #,##0.00\ &quot;Ft&quot;_-;_-* &quot;-&quot;??\ &quot;Ft&quot;_-;_-@_-"/>
    <numFmt numFmtId="165" formatCode="_-* #,##0.00\ _F_t_-;\-* #,##0.00\ _F_t_-;_-* &quot;-&quot;??\ _F_t_-;_-@_-"/>
    <numFmt numFmtId="166" formatCode="#,##0\ &quot;€&quot;"/>
    <numFmt numFmtId="167" formatCode="_-* #,##0\ _F_t_-;\-* #,##0\ _F_t_-;_-* &quot;-&quot;??\ _F_t_-;_-@_-"/>
    <numFmt numFmtId="168" formatCode="_-* #,##0.00\ _€_-;\-* #,##0.00\ _€_-;_-* &quot;-&quot;??\ _€_-;_-@_-"/>
    <numFmt numFmtId="169" formatCode="_-* #,##0\ [$₽-419]_-;\-* #,##0\ [$₽-419]_-;_-* &quot;-&quot;??\ [$₽-419]_-;_-@_-"/>
    <numFmt numFmtId="170" formatCode="0.0%"/>
  </numFmts>
  <fonts count="24">
    <font>
      <sz val="10"/>
      <color theme="1"/>
      <name val="Arial"/>
      <family val="2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u/>
      <sz val="14"/>
      <color theme="1"/>
      <name val="Arial"/>
      <family val="2"/>
      <charset val="238"/>
    </font>
    <font>
      <sz val="26"/>
      <color rgb="FF5A5A5A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2"/>
      <name val="Arial"/>
      <family val="2"/>
      <charset val="204"/>
    </font>
    <font>
      <sz val="10"/>
      <name val="Arial"/>
      <family val="2"/>
    </font>
    <font>
      <b/>
      <sz val="10"/>
      <color theme="1"/>
      <name val="ArialMT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</font>
    <font>
      <b/>
      <sz val="8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165" fontId="1" fillId="0" borderId="0" applyFont="0" applyFill="0" applyBorder="0" applyAlignment="0" applyProtection="0"/>
    <xf numFmtId="0" fontId="9" fillId="8" borderId="0" applyNumberFormat="0" applyBorder="0" applyAlignment="0" applyProtection="0"/>
    <xf numFmtId="168" fontId="8" fillId="0" borderId="0" applyFont="0" applyFill="0" applyBorder="0" applyAlignment="0" applyProtection="0"/>
    <xf numFmtId="0" fontId="19" fillId="0" borderId="0"/>
  </cellStyleXfs>
  <cellXfs count="185">
    <xf numFmtId="0" fontId="0" fillId="0" borderId="0" xfId="0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right" indent="1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6" fillId="5" borderId="0" xfId="0" applyFont="1" applyFill="1"/>
    <xf numFmtId="0" fontId="7" fillId="5" borderId="0" xfId="0" applyFont="1" applyFill="1"/>
    <xf numFmtId="0" fontId="6" fillId="5" borderId="0" xfId="0" applyFont="1" applyFill="1" applyAlignment="1">
      <alignment textRotation="90"/>
    </xf>
    <xf numFmtId="0" fontId="10" fillId="5" borderId="32" xfId="0" applyFont="1" applyFill="1" applyBorder="1" applyAlignment="1">
      <alignment horizontal="center"/>
    </xf>
    <xf numFmtId="0" fontId="12" fillId="5" borderId="0" xfId="0" applyFont="1" applyFill="1"/>
    <xf numFmtId="0" fontId="7" fillId="6" borderId="0" xfId="0" applyFont="1" applyFill="1"/>
    <xf numFmtId="0" fontId="7" fillId="9" borderId="0" xfId="0" applyFont="1" applyFill="1"/>
    <xf numFmtId="169" fontId="6" fillId="5" borderId="10" xfId="0" applyNumberFormat="1" applyFont="1" applyFill="1" applyBorder="1"/>
    <xf numFmtId="169" fontId="6" fillId="6" borderId="10" xfId="0" applyNumberFormat="1" applyFont="1" applyFill="1" applyBorder="1"/>
    <xf numFmtId="169" fontId="6" fillId="10" borderId="10" xfId="0" applyNumberFormat="1" applyFont="1" applyFill="1" applyBorder="1"/>
    <xf numFmtId="169" fontId="6" fillId="0" borderId="10" xfId="0" applyNumberFormat="1" applyFont="1" applyBorder="1"/>
    <xf numFmtId="0" fontId="7" fillId="5" borderId="0" xfId="0" applyFont="1" applyFill="1" applyAlignment="1">
      <alignment wrapText="1"/>
    </xf>
    <xf numFmtId="169" fontId="11" fillId="5" borderId="26" xfId="3" applyNumberFormat="1" applyFont="1" applyFill="1" applyBorder="1"/>
    <xf numFmtId="169" fontId="11" fillId="5" borderId="2" xfId="3" applyNumberFormat="1" applyFont="1" applyFill="1" applyBorder="1"/>
    <xf numFmtId="169" fontId="11" fillId="2" borderId="2" xfId="3" applyNumberFormat="1" applyFont="1" applyFill="1" applyBorder="1"/>
    <xf numFmtId="169" fontId="11" fillId="2" borderId="5" xfId="3" applyNumberFormat="1" applyFont="1" applyFill="1" applyBorder="1"/>
    <xf numFmtId="0" fontId="6" fillId="5" borderId="0" xfId="0" applyFont="1" applyFill="1" applyAlignment="1"/>
    <xf numFmtId="0" fontId="6" fillId="5" borderId="0" xfId="0" applyFont="1" applyFill="1" applyAlignment="1">
      <alignment wrapText="1"/>
    </xf>
    <xf numFmtId="0" fontId="7" fillId="5" borderId="0" xfId="0" applyFont="1" applyFill="1" applyAlignment="1">
      <alignment vertical="top"/>
    </xf>
    <xf numFmtId="0" fontId="7" fillId="5" borderId="0" xfId="0" applyFont="1" applyFill="1" applyAlignment="1">
      <alignment horizontal="right" vertical="top"/>
    </xf>
    <xf numFmtId="0" fontId="16" fillId="0" borderId="0" xfId="0" applyFont="1"/>
    <xf numFmtId="0" fontId="16" fillId="5" borderId="11" xfId="0" applyFont="1" applyFill="1" applyBorder="1"/>
    <xf numFmtId="0" fontId="16" fillId="5" borderId="40" xfId="0" applyFont="1" applyFill="1" applyBorder="1"/>
    <xf numFmtId="0" fontId="16" fillId="5" borderId="41" xfId="0" applyFont="1" applyFill="1" applyBorder="1"/>
    <xf numFmtId="9" fontId="16" fillId="5" borderId="27" xfId="0" applyNumberFormat="1" applyFont="1" applyFill="1" applyBorder="1"/>
    <xf numFmtId="9" fontId="16" fillId="5" borderId="25" xfId="0" applyNumberFormat="1" applyFont="1" applyFill="1" applyBorder="1"/>
    <xf numFmtId="0" fontId="18" fillId="0" borderId="0" xfId="0" applyFont="1"/>
    <xf numFmtId="0" fontId="5" fillId="5" borderId="2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169" fontId="20" fillId="5" borderId="0" xfId="2" applyNumberFormat="1" applyFont="1" applyFill="1" applyBorder="1" applyAlignment="1">
      <alignment horizontal="center"/>
    </xf>
    <xf numFmtId="169" fontId="20" fillId="5" borderId="15" xfId="2" applyNumberFormat="1" applyFont="1" applyFill="1" applyBorder="1" applyAlignment="1">
      <alignment horizontal="center"/>
    </xf>
    <xf numFmtId="169" fontId="20" fillId="5" borderId="16" xfId="2" applyNumberFormat="1" applyFont="1" applyFill="1" applyBorder="1" applyAlignment="1">
      <alignment horizontal="center"/>
    </xf>
    <xf numFmtId="169" fontId="20" fillId="5" borderId="21" xfId="2" applyNumberFormat="1" applyFont="1" applyFill="1" applyBorder="1" applyAlignment="1">
      <alignment horizontal="center"/>
    </xf>
    <xf numFmtId="169" fontId="20" fillId="5" borderId="13" xfId="2" applyNumberFormat="1" applyFont="1" applyFill="1" applyBorder="1" applyAlignment="1">
      <alignment horizontal="center"/>
    </xf>
    <xf numFmtId="169" fontId="20" fillId="5" borderId="23" xfId="2" applyNumberFormat="1" applyFont="1" applyFill="1" applyBorder="1" applyAlignment="1">
      <alignment horizontal="center"/>
    </xf>
    <xf numFmtId="169" fontId="20" fillId="5" borderId="44" xfId="2" applyNumberFormat="1" applyFont="1" applyFill="1" applyBorder="1" applyAlignment="1">
      <alignment horizontal="center"/>
    </xf>
    <xf numFmtId="169" fontId="20" fillId="5" borderId="45" xfId="2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169" fontId="20" fillId="5" borderId="14" xfId="2" applyNumberFormat="1" applyFont="1" applyFill="1" applyBorder="1" applyAlignment="1">
      <alignment horizontal="center"/>
    </xf>
    <xf numFmtId="169" fontId="20" fillId="5" borderId="43" xfId="2" applyNumberFormat="1" applyFont="1" applyFill="1" applyBorder="1" applyAlignment="1">
      <alignment horizontal="center"/>
    </xf>
    <xf numFmtId="169" fontId="20" fillId="5" borderId="20" xfId="2" applyNumberFormat="1" applyFont="1" applyFill="1" applyBorder="1" applyAlignment="1">
      <alignment horizontal="center"/>
    </xf>
    <xf numFmtId="169" fontId="20" fillId="5" borderId="22" xfId="2" applyNumberFormat="1" applyFont="1" applyFill="1" applyBorder="1" applyAlignment="1">
      <alignment horizontal="center"/>
    </xf>
    <xf numFmtId="169" fontId="5" fillId="3" borderId="36" xfId="2" applyNumberFormat="1" applyFont="1" applyFill="1" applyBorder="1" applyAlignment="1">
      <alignment vertical="center"/>
    </xf>
    <xf numFmtId="169" fontId="5" fillId="3" borderId="31" xfId="2" applyNumberFormat="1" applyFont="1" applyFill="1" applyBorder="1" applyAlignment="1">
      <alignment vertical="center"/>
    </xf>
    <xf numFmtId="169" fontId="5" fillId="3" borderId="34" xfId="2" applyNumberFormat="1" applyFont="1" applyFill="1" applyBorder="1" applyAlignment="1">
      <alignment vertical="center"/>
    </xf>
    <xf numFmtId="169" fontId="5" fillId="4" borderId="38" xfId="2" applyNumberFormat="1" applyFont="1" applyFill="1" applyBorder="1" applyAlignment="1">
      <alignment vertical="center"/>
    </xf>
    <xf numFmtId="169" fontId="5" fillId="4" borderId="28" xfId="2" applyNumberFormat="1" applyFont="1" applyFill="1" applyBorder="1" applyAlignment="1">
      <alignment vertical="center"/>
    </xf>
    <xf numFmtId="169" fontId="5" fillId="4" borderId="39" xfId="2" applyNumberFormat="1" applyFont="1" applyFill="1" applyBorder="1" applyAlignment="1">
      <alignment vertical="center"/>
    </xf>
    <xf numFmtId="0" fontId="6" fillId="3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 wrapText="1"/>
    </xf>
    <xf numFmtId="169" fontId="5" fillId="11" borderId="37" xfId="2" applyNumberFormat="1" applyFont="1" applyFill="1" applyBorder="1" applyAlignment="1">
      <alignment vertical="center"/>
    </xf>
    <xf numFmtId="169" fontId="5" fillId="11" borderId="33" xfId="2" applyNumberFormat="1" applyFont="1" applyFill="1" applyBorder="1" applyAlignment="1">
      <alignment vertical="center"/>
    </xf>
    <xf numFmtId="169" fontId="5" fillId="11" borderId="35" xfId="2" applyNumberFormat="1" applyFont="1" applyFill="1" applyBorder="1" applyAlignment="1">
      <alignment vertical="center"/>
    </xf>
    <xf numFmtId="0" fontId="7" fillId="5" borderId="0" xfId="0" applyFont="1" applyFill="1" applyBorder="1"/>
    <xf numFmtId="169" fontId="6" fillId="5" borderId="46" xfId="0" applyNumberFormat="1" applyFont="1" applyFill="1" applyBorder="1"/>
    <xf numFmtId="169" fontId="6" fillId="5" borderId="47" xfId="0" applyNumberFormat="1" applyFont="1" applyFill="1" applyBorder="1"/>
    <xf numFmtId="169" fontId="6" fillId="6" borderId="47" xfId="0" applyNumberFormat="1" applyFont="1" applyFill="1" applyBorder="1"/>
    <xf numFmtId="169" fontId="6" fillId="9" borderId="47" xfId="0" applyNumberFormat="1" applyFont="1" applyFill="1" applyBorder="1"/>
    <xf numFmtId="169" fontId="6" fillId="9" borderId="48" xfId="0" applyNumberFormat="1" applyFont="1" applyFill="1" applyBorder="1"/>
    <xf numFmtId="169" fontId="6" fillId="5" borderId="8" xfId="0" applyNumberFormat="1" applyFont="1" applyFill="1" applyBorder="1"/>
    <xf numFmtId="169" fontId="6" fillId="9" borderId="9" xfId="0" applyNumberFormat="1" applyFont="1" applyFill="1" applyBorder="1"/>
    <xf numFmtId="169" fontId="6" fillId="10" borderId="8" xfId="0" applyNumberFormat="1" applyFont="1" applyFill="1" applyBorder="1"/>
    <xf numFmtId="169" fontId="6" fillId="6" borderId="9" xfId="0" applyNumberFormat="1" applyFont="1" applyFill="1" applyBorder="1"/>
    <xf numFmtId="169" fontId="6" fillId="10" borderId="3" xfId="0" applyNumberFormat="1" applyFont="1" applyFill="1" applyBorder="1"/>
    <xf numFmtId="169" fontId="6" fillId="10" borderId="4" xfId="0" applyNumberFormat="1" applyFont="1" applyFill="1" applyBorder="1"/>
    <xf numFmtId="169" fontId="6" fillId="5" borderId="4" xfId="0" applyNumberFormat="1" applyFont="1" applyFill="1" applyBorder="1"/>
    <xf numFmtId="169" fontId="6" fillId="6" borderId="4" xfId="0" applyNumberFormat="1" applyFont="1" applyFill="1" applyBorder="1"/>
    <xf numFmtId="169" fontId="6" fillId="6" borderId="5" xfId="0" applyNumberFormat="1" applyFont="1" applyFill="1" applyBorder="1"/>
    <xf numFmtId="169" fontId="6" fillId="0" borderId="46" xfId="0" applyNumberFormat="1" applyFont="1" applyBorder="1"/>
    <xf numFmtId="169" fontId="6" fillId="0" borderId="47" xfId="0" applyNumberFormat="1" applyFont="1" applyBorder="1"/>
    <xf numFmtId="169" fontId="6" fillId="0" borderId="8" xfId="0" applyNumberFormat="1" applyFont="1" applyBorder="1"/>
    <xf numFmtId="169" fontId="6" fillId="0" borderId="4" xfId="0" applyNumberFormat="1" applyFont="1" applyBorder="1"/>
    <xf numFmtId="0" fontId="22" fillId="5" borderId="43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 wrapText="1"/>
    </xf>
    <xf numFmtId="169" fontId="7" fillId="0" borderId="31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 vertical="center"/>
    </xf>
    <xf numFmtId="169" fontId="7" fillId="0" borderId="33" xfId="0" applyNumberFormat="1" applyFont="1" applyBorder="1" applyAlignment="1">
      <alignment vertical="center"/>
    </xf>
    <xf numFmtId="170" fontId="17" fillId="6" borderId="10" xfId="0" applyNumberFormat="1" applyFont="1" applyFill="1" applyBorder="1"/>
    <xf numFmtId="0" fontId="21" fillId="5" borderId="38" xfId="0" applyFont="1" applyFill="1" applyBorder="1" applyAlignment="1">
      <alignment vertical="center" wrapText="1"/>
    </xf>
    <xf numFmtId="0" fontId="21" fillId="5" borderId="37" xfId="0" applyFont="1" applyFill="1" applyBorder="1" applyAlignment="1">
      <alignment vertical="center" wrapText="1"/>
    </xf>
    <xf numFmtId="0" fontId="21" fillId="5" borderId="50" xfId="0" applyFont="1" applyFill="1" applyBorder="1" applyAlignment="1">
      <alignment vertical="center"/>
    </xf>
    <xf numFmtId="0" fontId="21" fillId="5" borderId="30" xfId="0" applyFont="1" applyFill="1" applyBorder="1" applyAlignment="1">
      <alignment vertical="center"/>
    </xf>
    <xf numFmtId="0" fontId="21" fillId="5" borderId="42" xfId="0" applyFont="1" applyFill="1" applyBorder="1" applyAlignment="1">
      <alignment vertical="center"/>
    </xf>
    <xf numFmtId="0" fontId="21" fillId="5" borderId="36" xfId="0" applyFont="1" applyFill="1" applyBorder="1" applyAlignment="1">
      <alignment vertical="center"/>
    </xf>
    <xf numFmtId="0" fontId="21" fillId="5" borderId="38" xfId="0" applyFont="1" applyFill="1" applyBorder="1" applyAlignment="1">
      <alignment vertical="center"/>
    </xf>
    <xf numFmtId="0" fontId="21" fillId="5" borderId="37" xfId="0" applyFont="1" applyFill="1" applyBorder="1" applyAlignment="1">
      <alignment vertical="center"/>
    </xf>
    <xf numFmtId="169" fontId="7" fillId="5" borderId="31" xfId="0" applyNumberFormat="1" applyFont="1" applyFill="1" applyBorder="1" applyAlignment="1">
      <alignment vertical="center"/>
    </xf>
    <xf numFmtId="169" fontId="7" fillId="5" borderId="28" xfId="0" applyNumberFormat="1" applyFont="1" applyFill="1" applyBorder="1" applyAlignment="1">
      <alignment vertical="center"/>
    </xf>
    <xf numFmtId="169" fontId="7" fillId="5" borderId="33" xfId="0" applyNumberFormat="1" applyFont="1" applyFill="1" applyBorder="1" applyAlignment="1">
      <alignment vertical="center"/>
    </xf>
    <xf numFmtId="0" fontId="4" fillId="5" borderId="34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6" fontId="6" fillId="0" borderId="17" xfId="0" applyNumberFormat="1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6" fillId="0" borderId="18" xfId="0" applyNumberFormat="1" applyFont="1" applyBorder="1" applyAlignment="1">
      <alignment horizontal="center"/>
    </xf>
    <xf numFmtId="166" fontId="23" fillId="0" borderId="17" xfId="0" applyNumberFormat="1" applyFont="1" applyBorder="1" applyAlignment="1">
      <alignment horizontal="center"/>
    </xf>
    <xf numFmtId="166" fontId="23" fillId="0" borderId="19" xfId="0" applyNumberFormat="1" applyFont="1" applyBorder="1" applyAlignment="1">
      <alignment horizontal="center"/>
    </xf>
    <xf numFmtId="166" fontId="23" fillId="0" borderId="18" xfId="0" applyNumberFormat="1" applyFont="1" applyBorder="1" applyAlignment="1">
      <alignment horizontal="center"/>
    </xf>
    <xf numFmtId="0" fontId="4" fillId="3" borderId="34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166" fontId="23" fillId="0" borderId="17" xfId="0" applyNumberFormat="1" applyFont="1" applyBorder="1" applyAlignment="1">
      <alignment horizontal="center" wrapText="1"/>
    </xf>
    <xf numFmtId="166" fontId="23" fillId="0" borderId="19" xfId="0" applyNumberFormat="1" applyFont="1" applyBorder="1" applyAlignment="1">
      <alignment horizontal="center" wrapText="1"/>
    </xf>
    <xf numFmtId="166" fontId="23" fillId="0" borderId="18" xfId="0" applyNumberFormat="1" applyFont="1" applyBorder="1" applyAlignment="1">
      <alignment horizontal="center" wrapText="1"/>
    </xf>
    <xf numFmtId="167" fontId="5" fillId="3" borderId="34" xfId="1" applyNumberFormat="1" applyFont="1" applyFill="1" applyBorder="1" applyAlignment="1">
      <alignment horizontal="center" vertical="center"/>
    </xf>
    <xf numFmtId="167" fontId="5" fillId="3" borderId="39" xfId="1" applyNumberFormat="1" applyFont="1" applyFill="1" applyBorder="1" applyAlignment="1">
      <alignment horizontal="center" vertical="center"/>
    </xf>
    <xf numFmtId="167" fontId="5" fillId="3" borderId="35" xfId="1" applyNumberFormat="1" applyFont="1" applyFill="1" applyBorder="1" applyAlignment="1">
      <alignment horizontal="center" vertical="center"/>
    </xf>
    <xf numFmtId="166" fontId="7" fillId="7" borderId="20" xfId="0" applyNumberFormat="1" applyFont="1" applyFill="1" applyBorder="1" applyAlignment="1">
      <alignment horizontal="left" vertical="top"/>
    </xf>
    <xf numFmtId="166" fontId="7" fillId="7" borderId="21" xfId="0" applyNumberFormat="1" applyFont="1" applyFill="1" applyBorder="1" applyAlignment="1">
      <alignment horizontal="left" vertical="top"/>
    </xf>
    <xf numFmtId="166" fontId="7" fillId="7" borderId="22" xfId="0" applyNumberFormat="1" applyFont="1" applyFill="1" applyBorder="1" applyAlignment="1">
      <alignment horizontal="left" vertical="top"/>
    </xf>
    <xf numFmtId="166" fontId="7" fillId="7" borderId="23" xfId="0" applyNumberFormat="1" applyFont="1" applyFill="1" applyBorder="1" applyAlignment="1">
      <alignment horizontal="left" vertical="top"/>
    </xf>
    <xf numFmtId="0" fontId="6" fillId="5" borderId="0" xfId="0" applyFont="1" applyFill="1" applyAlignment="1">
      <alignment horizontal="center" vertical="center" wrapText="1"/>
    </xf>
    <xf numFmtId="166" fontId="7" fillId="7" borderId="14" xfId="0" applyNumberFormat="1" applyFont="1" applyFill="1" applyBorder="1" applyAlignment="1">
      <alignment horizontal="left" vertical="top"/>
    </xf>
    <xf numFmtId="166" fontId="7" fillId="7" borderId="16" xfId="0" applyNumberFormat="1" applyFont="1" applyFill="1" applyBorder="1" applyAlignment="1">
      <alignment horizontal="left" vertical="top"/>
    </xf>
    <xf numFmtId="0" fontId="6" fillId="5" borderId="0" xfId="0" applyFont="1" applyFill="1" applyAlignment="1">
      <alignment horizontal="center" wrapText="1"/>
    </xf>
    <xf numFmtId="166" fontId="7" fillId="3" borderId="22" xfId="0" applyNumberFormat="1" applyFont="1" applyFill="1" applyBorder="1" applyAlignment="1">
      <alignment horizontal="left" vertical="top"/>
    </xf>
    <xf numFmtId="166" fontId="7" fillId="3" borderId="23" xfId="0" applyNumberFormat="1" applyFont="1" applyFill="1" applyBorder="1" applyAlignment="1">
      <alignment horizontal="left" vertical="top"/>
    </xf>
    <xf numFmtId="166" fontId="6" fillId="3" borderId="14" xfId="0" applyNumberFormat="1" applyFont="1" applyFill="1" applyBorder="1" applyAlignment="1">
      <alignment horizontal="center" vertical="center" wrapText="1"/>
    </xf>
    <xf numFmtId="166" fontId="6" fillId="3" borderId="16" xfId="0" applyNumberFormat="1" applyFont="1" applyFill="1" applyBorder="1" applyAlignment="1">
      <alignment horizontal="center" vertical="center" wrapText="1"/>
    </xf>
    <xf numFmtId="166" fontId="6" fillId="3" borderId="20" xfId="0" applyNumberFormat="1" applyFont="1" applyFill="1" applyBorder="1" applyAlignment="1">
      <alignment horizontal="center" vertical="center" wrapText="1"/>
    </xf>
    <xf numFmtId="166" fontId="6" fillId="3" borderId="21" xfId="0" applyNumberFormat="1" applyFont="1" applyFill="1" applyBorder="1" applyAlignment="1">
      <alignment horizontal="center" vertical="center" wrapText="1"/>
    </xf>
    <xf numFmtId="166" fontId="6" fillId="3" borderId="22" xfId="0" applyNumberFormat="1" applyFont="1" applyFill="1" applyBorder="1" applyAlignment="1">
      <alignment horizontal="center" vertical="center" wrapText="1"/>
    </xf>
    <xf numFmtId="166" fontId="6" fillId="3" borderId="23" xfId="0" applyNumberFormat="1" applyFont="1" applyFill="1" applyBorder="1" applyAlignment="1">
      <alignment horizontal="center" vertical="center" wrapText="1"/>
    </xf>
    <xf numFmtId="166" fontId="7" fillId="3" borderId="14" xfId="0" applyNumberFormat="1" applyFont="1" applyFill="1" applyBorder="1" applyAlignment="1">
      <alignment horizontal="left" vertical="top"/>
    </xf>
    <xf numFmtId="166" fontId="7" fillId="3" borderId="16" xfId="0" applyNumberFormat="1" applyFont="1" applyFill="1" applyBorder="1" applyAlignment="1">
      <alignment horizontal="left" vertical="top"/>
    </xf>
    <xf numFmtId="166" fontId="7" fillId="3" borderId="20" xfId="0" applyNumberFormat="1" applyFont="1" applyFill="1" applyBorder="1" applyAlignment="1">
      <alignment horizontal="left" vertical="top"/>
    </xf>
    <xf numFmtId="166" fontId="7" fillId="3" borderId="21" xfId="0" applyNumberFormat="1" applyFont="1" applyFill="1" applyBorder="1" applyAlignment="1">
      <alignment horizontal="left" vertical="top"/>
    </xf>
    <xf numFmtId="166" fontId="6" fillId="7" borderId="14" xfId="0" applyNumberFormat="1" applyFont="1" applyFill="1" applyBorder="1" applyAlignment="1">
      <alignment horizontal="center" vertical="center" wrapText="1"/>
    </xf>
    <xf numFmtId="166" fontId="6" fillId="7" borderId="16" xfId="0" applyNumberFormat="1" applyFont="1" applyFill="1" applyBorder="1" applyAlignment="1">
      <alignment horizontal="center" vertical="center" wrapText="1"/>
    </xf>
    <xf numFmtId="166" fontId="6" fillId="7" borderId="20" xfId="0" applyNumberFormat="1" applyFont="1" applyFill="1" applyBorder="1" applyAlignment="1">
      <alignment horizontal="center" vertical="center" wrapText="1"/>
    </xf>
    <xf numFmtId="166" fontId="6" fillId="7" borderId="21" xfId="0" applyNumberFormat="1" applyFont="1" applyFill="1" applyBorder="1" applyAlignment="1">
      <alignment horizontal="center" vertical="center" wrapText="1"/>
    </xf>
    <xf numFmtId="166" fontId="6" fillId="7" borderId="22" xfId="0" applyNumberFormat="1" applyFont="1" applyFill="1" applyBorder="1" applyAlignment="1">
      <alignment horizontal="center" vertical="center" wrapText="1"/>
    </xf>
    <xf numFmtId="166" fontId="6" fillId="7" borderId="23" xfId="0" applyNumberFormat="1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vertical="center"/>
    </xf>
    <xf numFmtId="0" fontId="11" fillId="2" borderId="39" xfId="0" applyFont="1" applyFill="1" applyBorder="1" applyAlignment="1">
      <alignment vertical="center"/>
    </xf>
    <xf numFmtId="0" fontId="11" fillId="2" borderId="49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left" vertical="top" wrapText="1"/>
    </xf>
    <xf numFmtId="0" fontId="11" fillId="5" borderId="31" xfId="0" applyFont="1" applyFill="1" applyBorder="1" applyAlignment="1">
      <alignment horizontal="left" vertical="center"/>
    </xf>
    <xf numFmtId="0" fontId="11" fillId="5" borderId="28" xfId="0" applyFont="1" applyFill="1" applyBorder="1" applyAlignment="1">
      <alignment horizontal="left" vertical="center"/>
    </xf>
    <xf numFmtId="0" fontId="11" fillId="5" borderId="29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11" fillId="2" borderId="29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0" fontId="10" fillId="5" borderId="18" xfId="0" applyFont="1" applyFill="1" applyBorder="1" applyAlignment="1">
      <alignment vertical="center"/>
    </xf>
    <xf numFmtId="0" fontId="11" fillId="5" borderId="36" xfId="0" applyFont="1" applyFill="1" applyBorder="1" applyAlignment="1">
      <alignment vertical="center"/>
    </xf>
    <xf numFmtId="0" fontId="11" fillId="5" borderId="38" xfId="0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0" fontId="11" fillId="5" borderId="31" xfId="0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0" fontId="11" fillId="5" borderId="29" xfId="0" applyFont="1" applyFill="1" applyBorder="1" applyAlignment="1">
      <alignment vertical="center"/>
    </xf>
    <xf numFmtId="169" fontId="15" fillId="5" borderId="0" xfId="2" applyNumberFormat="1" applyFont="1" applyFill="1" applyAlignment="1">
      <alignment horizontal="center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</cellXfs>
  <cellStyles count="9">
    <cellStyle name="Ezres 2" xfId="5"/>
    <cellStyle name="Ezres 3" xfId="7"/>
    <cellStyle name="Ezres 4" xfId="3"/>
    <cellStyle name="Jelölőszín 5 2" xfId="6"/>
    <cellStyle name="Normál 2" xfId="4"/>
    <cellStyle name="Standard 2" xfId="8"/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12.jpeg"/><Relationship Id="rId7" Type="http://schemas.openxmlformats.org/officeDocument/2006/relationships/image" Target="../media/image7.jpeg"/><Relationship Id="rId2" Type="http://schemas.openxmlformats.org/officeDocument/2006/relationships/image" Target="../media/image11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7" Type="http://schemas.openxmlformats.org/officeDocument/2006/relationships/image" Target="../media/image14.jpeg"/><Relationship Id="rId2" Type="http://schemas.openxmlformats.org/officeDocument/2006/relationships/image" Target="../media/image13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216272</xdr:colOff>
      <xdr:row>2</xdr:row>
      <xdr:rowOff>284390</xdr:rowOff>
    </xdr:from>
    <xdr:to>
      <xdr:col>7</xdr:col>
      <xdr:colOff>707358</xdr:colOff>
      <xdr:row>2</xdr:row>
      <xdr:rowOff>774247</xdr:rowOff>
    </xdr:to>
    <xdr:pic>
      <xdr:nvPicPr>
        <xdr:cNvPr id="2" name="Kép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1397" y="874940"/>
          <a:ext cx="491086" cy="489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789070</xdr:colOff>
      <xdr:row>2</xdr:row>
      <xdr:rowOff>114300</xdr:rowOff>
    </xdr:from>
    <xdr:to>
      <xdr:col>9</xdr:col>
      <xdr:colOff>519365</xdr:colOff>
      <xdr:row>2</xdr:row>
      <xdr:rowOff>864572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56" t="22503" r="31262" b="14873"/>
        <a:stretch/>
      </xdr:blipFill>
      <xdr:spPr bwMode="auto">
        <a:xfrm>
          <a:off x="8542420" y="704850"/>
          <a:ext cx="768520" cy="7502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640634</xdr:colOff>
      <xdr:row>2</xdr:row>
      <xdr:rowOff>227241</xdr:rowOff>
    </xdr:from>
    <xdr:to>
      <xdr:col>12</xdr:col>
      <xdr:colOff>356269</xdr:colOff>
      <xdr:row>2</xdr:row>
      <xdr:rowOff>940255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68" t="23436" r="32095" b="14713"/>
        <a:stretch/>
      </xdr:blipFill>
      <xdr:spPr bwMode="auto">
        <a:xfrm>
          <a:off x="11508659" y="817791"/>
          <a:ext cx="753861" cy="7130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8831</xdr:colOff>
      <xdr:row>2</xdr:row>
      <xdr:rowOff>213632</xdr:rowOff>
    </xdr:from>
    <xdr:to>
      <xdr:col>10</xdr:col>
      <xdr:colOff>519717</xdr:colOff>
      <xdr:row>2</xdr:row>
      <xdr:rowOff>818155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8631" y="804182"/>
          <a:ext cx="510886" cy="6045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12</xdr:col>
      <xdr:colOff>735999</xdr:colOff>
      <xdr:row>2</xdr:row>
      <xdr:rowOff>284391</xdr:rowOff>
    </xdr:from>
    <xdr:to>
      <xdr:col>13</xdr:col>
      <xdr:colOff>138746</xdr:colOff>
      <xdr:row>2</xdr:row>
      <xdr:rowOff>833808</xdr:rowOff>
    </xdr:to>
    <xdr:pic>
      <xdr:nvPicPr>
        <xdr:cNvPr id="12" name="Picture 3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2249" y="874941"/>
          <a:ext cx="440972" cy="54941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1062614</xdr:colOff>
      <xdr:row>2</xdr:row>
      <xdr:rowOff>255319</xdr:rowOff>
    </xdr:from>
    <xdr:to>
      <xdr:col>7</xdr:col>
      <xdr:colOff>761595</xdr:colOff>
      <xdr:row>2</xdr:row>
      <xdr:rowOff>266205</xdr:rowOff>
    </xdr:to>
    <xdr:pic>
      <xdr:nvPicPr>
        <xdr:cNvPr id="17" name="Kép 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8664" y="845869"/>
          <a:ext cx="800982" cy="794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715901</xdr:colOff>
      <xdr:row>2</xdr:row>
      <xdr:rowOff>76200</xdr:rowOff>
    </xdr:from>
    <xdr:to>
      <xdr:col>6</xdr:col>
      <xdr:colOff>812847</xdr:colOff>
      <xdr:row>2</xdr:row>
      <xdr:rowOff>855890</xdr:rowOff>
    </xdr:to>
    <xdr:pic>
      <xdr:nvPicPr>
        <xdr:cNvPr id="24" name="Рисунок 23" descr="2fbdd4f4-cc56-45a7-8627-4359bd4aab5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4576" y="666750"/>
          <a:ext cx="1135171" cy="7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136072</xdr:colOff>
      <xdr:row>2</xdr:row>
      <xdr:rowOff>54428</xdr:rowOff>
    </xdr:from>
    <xdr:to>
      <xdr:col>2</xdr:col>
      <xdr:colOff>1045030</xdr:colOff>
      <xdr:row>2</xdr:row>
      <xdr:rowOff>963386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1" y="653142"/>
          <a:ext cx="908958" cy="9089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13</xdr:col>
      <xdr:colOff>1023257</xdr:colOff>
      <xdr:row>55</xdr:row>
      <xdr:rowOff>66282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7130143"/>
          <a:ext cx="12126686" cy="43117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163285</xdr:rowOff>
    </xdr:from>
    <xdr:to>
      <xdr:col>13</xdr:col>
      <xdr:colOff>1034142</xdr:colOff>
      <xdr:row>83</xdr:row>
      <xdr:rowOff>66128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1538856"/>
          <a:ext cx="12137571" cy="44748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163285</xdr:rowOff>
    </xdr:from>
    <xdr:to>
      <xdr:col>13</xdr:col>
      <xdr:colOff>1023257</xdr:colOff>
      <xdr:row>110</xdr:row>
      <xdr:rowOff>134621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16110856"/>
          <a:ext cx="12126686" cy="4380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1034039</xdr:colOff>
      <xdr:row>2</xdr:row>
      <xdr:rowOff>255319</xdr:rowOff>
    </xdr:from>
    <xdr:to>
      <xdr:col>7</xdr:col>
      <xdr:colOff>762779</xdr:colOff>
      <xdr:row>2</xdr:row>
      <xdr:rowOff>837857</xdr:rowOff>
    </xdr:to>
    <xdr:pic>
      <xdr:nvPicPr>
        <xdr:cNvPr id="34" name="Kép 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860" y="854033"/>
          <a:ext cx="762882" cy="582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353786</xdr:colOff>
      <xdr:row>2</xdr:row>
      <xdr:rowOff>66950</xdr:rowOff>
    </xdr:from>
    <xdr:to>
      <xdr:col>9</xdr:col>
      <xdr:colOff>463418</xdr:colOff>
      <xdr:row>2</xdr:row>
      <xdr:rowOff>1061357</xdr:rowOff>
    </xdr:to>
    <xdr:pic>
      <xdr:nvPicPr>
        <xdr:cNvPr id="35" name="Picture 2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56" t="22503" r="31262" b="14873"/>
        <a:stretch/>
      </xdr:blipFill>
      <xdr:spPr bwMode="auto">
        <a:xfrm>
          <a:off x="7878536" y="665664"/>
          <a:ext cx="1170989" cy="9944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412398</xdr:colOff>
      <xdr:row>2</xdr:row>
      <xdr:rowOff>72611</xdr:rowOff>
    </xdr:from>
    <xdr:to>
      <xdr:col>12</xdr:col>
      <xdr:colOff>639535</xdr:colOff>
      <xdr:row>2</xdr:row>
      <xdr:rowOff>1034143</xdr:rowOff>
    </xdr:to>
    <xdr:pic>
      <xdr:nvPicPr>
        <xdr:cNvPr id="36" name="Picture 2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68" t="23436" r="32095" b="14713"/>
        <a:stretch/>
      </xdr:blipFill>
      <xdr:spPr bwMode="auto">
        <a:xfrm>
          <a:off x="11066791" y="671325"/>
          <a:ext cx="1288494" cy="9615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40821</xdr:colOff>
      <xdr:row>2</xdr:row>
      <xdr:rowOff>220436</xdr:rowOff>
    </xdr:from>
    <xdr:to>
      <xdr:col>10</xdr:col>
      <xdr:colOff>766253</xdr:colOff>
      <xdr:row>2</xdr:row>
      <xdr:rowOff>896251</xdr:rowOff>
    </xdr:to>
    <xdr:pic>
      <xdr:nvPicPr>
        <xdr:cNvPr id="37" name="Picture 4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71" y="819150"/>
          <a:ext cx="725432" cy="67581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12</xdr:col>
      <xdr:colOff>979714</xdr:colOff>
      <xdr:row>2</xdr:row>
      <xdr:rowOff>206828</xdr:rowOff>
    </xdr:from>
    <xdr:to>
      <xdr:col>13</xdr:col>
      <xdr:colOff>612321</xdr:colOff>
      <xdr:row>2</xdr:row>
      <xdr:rowOff>870310</xdr:rowOff>
    </xdr:to>
    <xdr:pic>
      <xdr:nvPicPr>
        <xdr:cNvPr id="38" name="Picture 3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5464" y="805542"/>
          <a:ext cx="666750" cy="6634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623454</xdr:colOff>
      <xdr:row>2</xdr:row>
      <xdr:rowOff>74841</xdr:rowOff>
    </xdr:from>
    <xdr:to>
      <xdr:col>7</xdr:col>
      <xdr:colOff>8413</xdr:colOff>
      <xdr:row>2</xdr:row>
      <xdr:rowOff>944273</xdr:rowOff>
    </xdr:to>
    <xdr:pic>
      <xdr:nvPicPr>
        <xdr:cNvPr id="39" name="Рисунок 38" descr="2fbdd4f4-cc56-45a7-8627-4359bd4aab51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8918" y="673555"/>
          <a:ext cx="1480459" cy="86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54428</xdr:colOff>
      <xdr:row>2</xdr:row>
      <xdr:rowOff>122464</xdr:rowOff>
    </xdr:from>
    <xdr:to>
      <xdr:col>2</xdr:col>
      <xdr:colOff>963386</xdr:colOff>
      <xdr:row>2</xdr:row>
      <xdr:rowOff>1031422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892" y="721178"/>
          <a:ext cx="908958" cy="9089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14</xdr:col>
      <xdr:colOff>76200</xdr:colOff>
      <xdr:row>55</xdr:row>
      <xdr:rowOff>66282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7358743"/>
          <a:ext cx="12126686" cy="43117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14</xdr:col>
      <xdr:colOff>87085</xdr:colOff>
      <xdr:row>83</xdr:row>
      <xdr:rowOff>66129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1767457"/>
          <a:ext cx="12137571" cy="44748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152401</xdr:rowOff>
    </xdr:from>
    <xdr:to>
      <xdr:col>14</xdr:col>
      <xdr:colOff>76200</xdr:colOff>
      <xdr:row>111</xdr:row>
      <xdr:rowOff>123738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16491858"/>
          <a:ext cx="12126686" cy="43800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1062614</xdr:colOff>
      <xdr:row>2</xdr:row>
      <xdr:rowOff>255319</xdr:rowOff>
    </xdr:from>
    <xdr:to>
      <xdr:col>10</xdr:col>
      <xdr:colOff>768220</xdr:colOff>
      <xdr:row>2</xdr:row>
      <xdr:rowOff>1049976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614" y="844137"/>
          <a:ext cx="796652" cy="794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710046</xdr:colOff>
      <xdr:row>2</xdr:row>
      <xdr:rowOff>66950</xdr:rowOff>
    </xdr:from>
    <xdr:to>
      <xdr:col>12</xdr:col>
      <xdr:colOff>1000900</xdr:colOff>
      <xdr:row>2</xdr:row>
      <xdr:rowOff>1125682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56" t="22503" r="31262" b="14873"/>
        <a:stretch/>
      </xdr:blipFill>
      <xdr:spPr bwMode="auto">
        <a:xfrm>
          <a:off x="9369137" y="655768"/>
          <a:ext cx="1381899" cy="10587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571501</xdr:colOff>
      <xdr:row>2</xdr:row>
      <xdr:rowOff>59003</xdr:rowOff>
    </xdr:from>
    <xdr:to>
      <xdr:col>15</xdr:col>
      <xdr:colOff>1021773</xdr:colOff>
      <xdr:row>2</xdr:row>
      <xdr:rowOff>1183211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68" t="23436" r="32095" b="14713"/>
        <a:stretch/>
      </xdr:blipFill>
      <xdr:spPr bwMode="auto">
        <a:xfrm>
          <a:off x="12503728" y="647821"/>
          <a:ext cx="1541318" cy="11242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12</xdr:col>
      <xdr:colOff>1672146</xdr:colOff>
      <xdr:row>2</xdr:row>
      <xdr:rowOff>152400</xdr:rowOff>
    </xdr:from>
    <xdr:to>
      <xdr:col>13</xdr:col>
      <xdr:colOff>828846</xdr:colOff>
      <xdr:row>2</xdr:row>
      <xdr:rowOff>1146314</xdr:rowOff>
    </xdr:to>
    <xdr:pic>
      <xdr:nvPicPr>
        <xdr:cNvPr id="16" name="Picture 4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56039" y="751114"/>
          <a:ext cx="828771" cy="99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16</xdr:col>
      <xdr:colOff>91487</xdr:colOff>
      <xdr:row>2</xdr:row>
      <xdr:rowOff>138793</xdr:rowOff>
    </xdr:from>
    <xdr:to>
      <xdr:col>16</xdr:col>
      <xdr:colOff>842483</xdr:colOff>
      <xdr:row>2</xdr:row>
      <xdr:rowOff>1079698</xdr:rowOff>
    </xdr:to>
    <xdr:pic>
      <xdr:nvPicPr>
        <xdr:cNvPr id="17" name="Picture 3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5805" y="727611"/>
          <a:ext cx="750996" cy="9409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623454</xdr:colOff>
      <xdr:row>2</xdr:row>
      <xdr:rowOff>74840</xdr:rowOff>
    </xdr:from>
    <xdr:to>
      <xdr:col>10</xdr:col>
      <xdr:colOff>8413</xdr:colOff>
      <xdr:row>2</xdr:row>
      <xdr:rowOff>1151165</xdr:rowOff>
    </xdr:to>
    <xdr:pic>
      <xdr:nvPicPr>
        <xdr:cNvPr id="18" name="Рисунок 17" descr="2fbdd4f4-cc56-45a7-8627-4359bd4aab51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9409" y="663658"/>
          <a:ext cx="1567049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51955</xdr:rowOff>
    </xdr:from>
    <xdr:to>
      <xdr:col>5</xdr:col>
      <xdr:colOff>1045029</xdr:colOff>
      <xdr:row>2</xdr:row>
      <xdr:rowOff>1096984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2818" y="640773"/>
          <a:ext cx="1045029" cy="10450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1</xdr:row>
      <xdr:rowOff>0</xdr:rowOff>
    </xdr:from>
    <xdr:ext cx="7620" cy="251460"/>
    <xdr:pic>
      <xdr:nvPicPr>
        <xdr:cNvPr id="5" name="irc_mi" descr="http://www.habefa.de/pictures/item/1/ThermoPro_Haustuer_TPS_010_52d3c41826c59.jp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4640" y="9197340"/>
          <a:ext cx="76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0</xdr:colOff>
      <xdr:row>1</xdr:row>
      <xdr:rowOff>0</xdr:rowOff>
    </xdr:from>
    <xdr:ext cx="7620" cy="251460"/>
    <xdr:pic>
      <xdr:nvPicPr>
        <xdr:cNvPr id="8" name="irc_mi" descr="http://www.habefa.de/pictures/item/1/ThermoPro_Haustuer_TPS_010_52d3c41826c59.jpg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4640" y="9197340"/>
          <a:ext cx="76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R28"/>
  <sheetViews>
    <sheetView view="pageBreakPreview" zoomScale="70" zoomScaleNormal="70" zoomScaleSheetLayoutView="70" workbookViewId="0">
      <selection activeCell="A3" sqref="A3:B3"/>
    </sheetView>
  </sheetViews>
  <sheetFormatPr defaultColWidth="11.44140625" defaultRowHeight="13.2"/>
  <cols>
    <col min="1" max="1" width="11.44140625" style="1"/>
    <col min="2" max="2" width="9.44140625" style="1" bestFit="1" customWidth="1"/>
    <col min="3" max="3" width="16.33203125" style="1" customWidth="1"/>
    <col min="4" max="5" width="14.6640625" style="1" hidden="1" customWidth="1"/>
    <col min="6" max="6" width="15.6640625" style="1" bestFit="1" customWidth="1"/>
    <col min="7" max="14" width="15.5546875" style="2" bestFit="1" customWidth="1"/>
    <col min="15" max="18" width="11.44140625" style="2"/>
  </cols>
  <sheetData>
    <row r="1" spans="1:14" ht="32.4">
      <c r="A1" s="121" t="s">
        <v>85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3.8" thickBot="1">
      <c r="F2" s="2"/>
    </row>
    <row r="3" spans="1:14" ht="91.5" customHeight="1" thickBot="1">
      <c r="A3" s="117" t="s">
        <v>61</v>
      </c>
      <c r="B3" s="118"/>
      <c r="C3" s="125" t="s">
        <v>83</v>
      </c>
      <c r="D3" s="126"/>
      <c r="E3" s="127"/>
      <c r="F3" s="122" t="s">
        <v>11</v>
      </c>
      <c r="G3" s="123"/>
      <c r="H3" s="124"/>
      <c r="I3" s="122" t="s">
        <v>12</v>
      </c>
      <c r="J3" s="123"/>
      <c r="K3" s="124"/>
      <c r="L3" s="122" t="s">
        <v>13</v>
      </c>
      <c r="M3" s="123"/>
      <c r="N3" s="124"/>
    </row>
    <row r="4" spans="1:14" ht="52.2">
      <c r="A4" s="119" t="s">
        <v>16</v>
      </c>
      <c r="B4" s="120"/>
      <c r="C4" s="66" t="s">
        <v>84</v>
      </c>
      <c r="D4" s="68" t="s">
        <v>15</v>
      </c>
      <c r="E4" s="69" t="s">
        <v>60</v>
      </c>
      <c r="F4" s="66" t="s">
        <v>84</v>
      </c>
      <c r="G4" s="68" t="s">
        <v>15</v>
      </c>
      <c r="H4" s="69" t="s">
        <v>60</v>
      </c>
      <c r="I4" s="66" t="s">
        <v>84</v>
      </c>
      <c r="J4" s="68" t="s">
        <v>15</v>
      </c>
      <c r="K4" s="69" t="s">
        <v>60</v>
      </c>
      <c r="L4" s="66" t="s">
        <v>84</v>
      </c>
      <c r="M4" s="68" t="s">
        <v>15</v>
      </c>
      <c r="N4" s="69" t="s">
        <v>60</v>
      </c>
    </row>
    <row r="5" spans="1:14" ht="15.6" thickBot="1">
      <c r="A5" s="7" t="s">
        <v>17</v>
      </c>
      <c r="B5" s="8" t="s">
        <v>18</v>
      </c>
      <c r="C5" s="114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1:14" ht="17.399999999999999" hidden="1">
      <c r="A6" s="9">
        <v>2375</v>
      </c>
      <c r="B6" s="50">
        <v>2000</v>
      </c>
      <c r="C6" s="60">
        <f>RM2020_стандарт!F6*'базовые условия'!$B$6</f>
        <v>57145.390040812497</v>
      </c>
      <c r="D6" s="63">
        <f>RM2020_стандарт!G6*'базовые условия'!$B$6</f>
        <v>70343.894620124993</v>
      </c>
      <c r="E6" s="70">
        <f>RM2020_стандарт!H6*'базовые условия'!$B$6</f>
        <v>89501.01464324999</v>
      </c>
      <c r="F6" s="60">
        <f>RM2020_стандарт!I6*'базовые условия'!$B$6</f>
        <v>65309.415779999996</v>
      </c>
      <c r="G6" s="63">
        <f>RM2020_стандарт!J6*'базовые условия'!$B$6</f>
        <v>76786.376283749996</v>
      </c>
      <c r="H6" s="70">
        <f>RM2020_стандарт!K6*'базовые условия'!$B$6</f>
        <v>93444.741521249991</v>
      </c>
      <c r="I6" s="60">
        <f>RM2020_стандарт!L6*'базовые условия'!$B$6</f>
        <v>71293.618016249995</v>
      </c>
      <c r="J6" s="63">
        <f>RM2020_стандарт!M6*'базовые условия'!$B$6</f>
        <v>82770.578519999995</v>
      </c>
      <c r="K6" s="70">
        <f>RM2020_стандарт!N6*'базовые условия'!$B$6</f>
        <v>99428.94375749999</v>
      </c>
      <c r="L6" s="60">
        <f>RM2020_стандарт!O6*'базовые условия'!$B$6</f>
        <v>78807.320707499995</v>
      </c>
      <c r="M6" s="63">
        <f>RM2020_стандарт!P6*'базовые условия'!$B$6</f>
        <v>90284.281211249996</v>
      </c>
      <c r="N6" s="70">
        <f>RM2020_стандарт!Q6*'базовые условия'!$B$6</f>
        <v>106942.64644874999</v>
      </c>
    </row>
    <row r="7" spans="1:14" ht="17.399999999999999" hidden="1">
      <c r="A7" s="10">
        <v>2375</v>
      </c>
      <c r="B7" s="51">
        <v>2125</v>
      </c>
      <c r="C7" s="61">
        <f>RM2020_стандарт!F7*'базовые условия'!$B$6</f>
        <v>56987.145082874995</v>
      </c>
      <c r="D7" s="64">
        <f>RM2020_стандарт!G7*'базовые условия'!$B$6</f>
        <v>70261.49056368749</v>
      </c>
      <c r="E7" s="71">
        <f>RM2020_стандарт!H7*'базовые условия'!$B$6</f>
        <v>89343.498924749991</v>
      </c>
      <c r="F7" s="61">
        <f>RM2020_стандарт!I7*'базовые условия'!$B$6</f>
        <v>65171.811468749998</v>
      </c>
      <c r="G7" s="64">
        <f>RM2020_стандарт!J7*'базовые условия'!$B$6</f>
        <v>76714.720582499998</v>
      </c>
      <c r="H7" s="71">
        <f>RM2020_стандарт!K7*'базовые условия'!$B$6</f>
        <v>93307.771331249998</v>
      </c>
      <c r="I7" s="61">
        <f>RM2020_стандарт!L7*'базовые условия'!$B$6</f>
        <v>71156.01370499999</v>
      </c>
      <c r="J7" s="64">
        <f>RM2020_стандарт!M7*'базовые условия'!$B$6</f>
        <v>82698.922818749998</v>
      </c>
      <c r="K7" s="71">
        <f>RM2020_стандарт!N7*'базовые условия'!$B$6</f>
        <v>99291.973567499997</v>
      </c>
      <c r="L7" s="61">
        <f>RM2020_стандарт!O7*'базовые условия'!$B$6</f>
        <v>78669.716396249991</v>
      </c>
      <c r="M7" s="64">
        <f>RM2020_стандарт!P7*'базовые условия'!$B$6</f>
        <v>90212.625509999998</v>
      </c>
      <c r="N7" s="71">
        <f>RM2020_стандарт!Q7*'базовые условия'!$B$6</f>
        <v>106805.67625875</v>
      </c>
    </row>
    <row r="8" spans="1:14" ht="17.399999999999999" hidden="1">
      <c r="A8" s="5">
        <v>2500</v>
      </c>
      <c r="B8" s="51">
        <v>2000</v>
      </c>
      <c r="C8" s="61">
        <f>RM2020_стандарт!F8*'базовые условия'!$B$6</f>
        <v>57145.390040812497</v>
      </c>
      <c r="D8" s="64">
        <f>RM2020_стандарт!G8*'базовые условия'!$B$6</f>
        <v>70343.894620124993</v>
      </c>
      <c r="E8" s="71">
        <f>RM2020_стандарт!H8*'базовые условия'!$B$6</f>
        <v>89501.01464324999</v>
      </c>
      <c r="F8" s="61">
        <f>RM2020_стандарт!I8*'базовые условия'!$B$6</f>
        <v>65309.415779999996</v>
      </c>
      <c r="G8" s="64">
        <f>RM2020_стандарт!J8*'базовые условия'!$B$6</f>
        <v>76786.376283749996</v>
      </c>
      <c r="H8" s="71">
        <f>RM2020_стандарт!K8*'базовые условия'!$B$6</f>
        <v>93444.741521249991</v>
      </c>
      <c r="I8" s="61">
        <f>RM2020_стандарт!L8*'базовые условия'!$B$6</f>
        <v>71293.618016249995</v>
      </c>
      <c r="J8" s="64">
        <f>RM2020_стандарт!M8*'базовые условия'!$B$6</f>
        <v>82770.578519999995</v>
      </c>
      <c r="K8" s="71">
        <f>RM2020_стандарт!N8*'базовые условия'!$B$6</f>
        <v>99428.94375749999</v>
      </c>
      <c r="L8" s="61">
        <f>RM2020_стандарт!O8*'базовые условия'!$B$6</f>
        <v>78807.320707499995</v>
      </c>
      <c r="M8" s="64">
        <f>RM2020_стандарт!P8*'базовые условия'!$B$6</f>
        <v>90284.281211249996</v>
      </c>
      <c r="N8" s="71">
        <f>RM2020_стандарт!Q8*'базовые условия'!$B$6</f>
        <v>106942.64644874999</v>
      </c>
    </row>
    <row r="9" spans="1:14" ht="17.399999999999999">
      <c r="A9" s="5">
        <v>2500</v>
      </c>
      <c r="B9" s="51">
        <v>2125</v>
      </c>
      <c r="C9" s="61">
        <f>RM2020_стандарт!F9*'базовые условия'!$B$6</f>
        <v>56987.145082874995</v>
      </c>
      <c r="D9" s="64">
        <f>RM2020_стандарт!G9*'базовые условия'!$B$6</f>
        <v>70261.49056368749</v>
      </c>
      <c r="E9" s="71">
        <f>RM2020_стандарт!H9*'базовые условия'!$B$6</f>
        <v>89343.498924749991</v>
      </c>
      <c r="F9" s="61">
        <f>RM2020_стандарт!I9*'базовые условия'!$B$6</f>
        <v>65171.811468749998</v>
      </c>
      <c r="G9" s="64">
        <f>RM2020_стандарт!J9*'базовые условия'!$B$6</f>
        <v>76714.720582499998</v>
      </c>
      <c r="H9" s="71">
        <f>RM2020_стандарт!K9*'базовые условия'!$B$6</f>
        <v>93307.771331249998</v>
      </c>
      <c r="I9" s="61">
        <f>RM2020_стандарт!L9*'базовые условия'!$B$6</f>
        <v>71156.01370499999</v>
      </c>
      <c r="J9" s="64">
        <f>RM2020_стандарт!M9*'базовые условия'!$B$6</f>
        <v>82698.922818749998</v>
      </c>
      <c r="K9" s="71">
        <f>RM2020_стандарт!N9*'базовые условия'!$B$6</f>
        <v>99291.973567499997</v>
      </c>
      <c r="L9" s="61">
        <f>RM2020_стандарт!O9*'базовые условия'!$B$6</f>
        <v>78669.716396249991</v>
      </c>
      <c r="M9" s="64">
        <f>RM2020_стандарт!P9*'базовые условия'!$B$6</f>
        <v>90212.625509999998</v>
      </c>
      <c r="N9" s="71">
        <f>RM2020_стандарт!Q9*'базовые условия'!$B$6</f>
        <v>106805.67625875</v>
      </c>
    </row>
    <row r="10" spans="1:14" ht="17.399999999999999">
      <c r="A10" s="10">
        <v>2500</v>
      </c>
      <c r="B10" s="51">
        <v>2250</v>
      </c>
      <c r="C10" s="61">
        <f>RM2020_стандарт!F10*'базовые условия'!$B$6</f>
        <v>59149.340015062495</v>
      </c>
      <c r="D10" s="64">
        <f>RM2020_стандарт!G10*'базовые условия'!$B$6</f>
        <v>72423.68549587499</v>
      </c>
      <c r="E10" s="71">
        <f>RM2020_стандарт!H10*'базовые условия'!$B$6</f>
        <v>92108.774871749978</v>
      </c>
      <c r="F10" s="61">
        <f>RM2020_стандарт!I10*'базовые условия'!$B$6</f>
        <v>67051.980974999999</v>
      </c>
      <c r="G10" s="64">
        <f>RM2020_стандарт!J10*'базовые условия'!$B$6</f>
        <v>78594.890088749991</v>
      </c>
      <c r="H10" s="71">
        <f>RM2020_стандарт!K10*'базовые условия'!$B$6</f>
        <v>95712.35911125</v>
      </c>
      <c r="I10" s="61">
        <f>RM2020_стандарт!L10*'базовые условия'!$B$6</f>
        <v>73036.183211249998</v>
      </c>
      <c r="J10" s="64">
        <f>RM2020_стандарт!M10*'базовые условия'!$B$6</f>
        <v>84579.092324999991</v>
      </c>
      <c r="K10" s="71">
        <f>RM2020_стандарт!N10*'базовые условия'!$B$6</f>
        <v>101696.5613475</v>
      </c>
      <c r="L10" s="61">
        <f>RM2020_стандарт!O10*'базовые условия'!$B$6</f>
        <v>80549.885902499998</v>
      </c>
      <c r="M10" s="64">
        <f>RM2020_стандарт!P10*'базовые условия'!$B$6</f>
        <v>92092.795016249991</v>
      </c>
      <c r="N10" s="71">
        <f>RM2020_стандарт!Q10*'базовые условия'!$B$6</f>
        <v>109210.26403875</v>
      </c>
    </row>
    <row r="11" spans="1:14" ht="17.399999999999999">
      <c r="A11" s="10">
        <v>2500</v>
      </c>
      <c r="B11" s="51">
        <v>2500</v>
      </c>
      <c r="C11" s="61">
        <f>RM2020_стандарт!F11*'базовые условия'!$B$6</f>
        <v>61188.293482312489</v>
      </c>
      <c r="D11" s="64">
        <f>RM2020_стандарт!G11*'базовые условия'!$B$6</f>
        <v>76272.611246999993</v>
      </c>
      <c r="E11" s="71">
        <f>RM2020_стандарт!H11*'базовые условия'!$B$6</f>
        <v>97013.639328374979</v>
      </c>
      <c r="F11" s="61">
        <f>RM2020_стандарт!I11*'базовые условия'!$B$6</f>
        <v>70566.280942500001</v>
      </c>
      <c r="G11" s="64">
        <f>RM2020_стандарт!J11*'базовые условия'!$B$6</f>
        <v>83683.078998750003</v>
      </c>
      <c r="H11" s="71">
        <f>RM2020_стандарт!K11*'базовые условия'!$B$6</f>
        <v>101718.75559125</v>
      </c>
      <c r="I11" s="61">
        <f>RM2020_стандарт!L11*'базовые условия'!$B$6</f>
        <v>76550.483178750001</v>
      </c>
      <c r="J11" s="64">
        <f>RM2020_стандарт!M11*'базовые условия'!$B$6</f>
        <v>89667.281235000002</v>
      </c>
      <c r="K11" s="71">
        <f>RM2020_стандарт!N11*'базовые условия'!$B$6</f>
        <v>107702.95782749999</v>
      </c>
      <c r="L11" s="61">
        <f>RM2020_стандарт!O11*'базовые условия'!$B$6</f>
        <v>84064.185870000001</v>
      </c>
      <c r="M11" s="64">
        <f>RM2020_стандарт!P11*'базовые условия'!$B$6</f>
        <v>97180.983926249988</v>
      </c>
      <c r="N11" s="71">
        <f>RM2020_стандарт!Q11*'базовые условия'!$B$6</f>
        <v>115216.66051875</v>
      </c>
    </row>
    <row r="12" spans="1:14" ht="17.399999999999999">
      <c r="A12" s="5">
        <v>2750</v>
      </c>
      <c r="B12" s="51">
        <v>2125</v>
      </c>
      <c r="C12" s="61">
        <f>RM2020_стандарт!F12*'базовые условия'!$B$6</f>
        <v>68451.518279812488</v>
      </c>
      <c r="D12" s="64">
        <f>RM2020_стандарт!G12*'базовые условия'!$B$6</f>
        <v>78708.270968249984</v>
      </c>
      <c r="E12" s="71">
        <f>RM2020_стандарт!H12*'базовые условия'!$B$6</f>
        <v>100958.09544581249</v>
      </c>
      <c r="F12" s="61">
        <f>RM2020_стандарт!I12*'базовые условия'!$B$6</f>
        <v>75140.831639999989</v>
      </c>
      <c r="G12" s="64">
        <f>RM2020_стандарт!J12*'базовые условия'!$B$6</f>
        <v>84059.74702124999</v>
      </c>
      <c r="H12" s="71">
        <f>RM2020_стандарт!K12*'базовые условия'!$B$6</f>
        <v>103407.42048</v>
      </c>
      <c r="I12" s="61">
        <f>RM2020_стандарт!L12*'базовые условия'!$B$6</f>
        <v>81125.033876250003</v>
      </c>
      <c r="J12" s="64">
        <f>RM2020_стандарт!M12*'базовые условия'!$B$6</f>
        <v>90043.949257499989</v>
      </c>
      <c r="K12" s="71">
        <f>RM2020_стандарт!N12*'базовые условия'!$B$6</f>
        <v>109391.62271625</v>
      </c>
      <c r="L12" s="61">
        <f>RM2020_стандарт!O12*'базовые условия'!$B$6</f>
        <v>88638.736567499989</v>
      </c>
      <c r="M12" s="64">
        <f>RM2020_стандарт!P12*'базовые условия'!$B$6</f>
        <v>97557.65194874999</v>
      </c>
      <c r="N12" s="71">
        <f>RM2020_стандарт!Q12*'базовые условия'!$B$6</f>
        <v>116905.3254075</v>
      </c>
    </row>
    <row r="13" spans="1:14" ht="17.399999999999999">
      <c r="A13" s="5">
        <v>2750</v>
      </c>
      <c r="B13" s="51">
        <v>2250</v>
      </c>
      <c r="C13" s="61">
        <f>RM2020_стандарт!F13*'базовые условия'!$B$6</f>
        <v>69557.045267062495</v>
      </c>
      <c r="D13" s="64">
        <f>RM2020_стандарт!G13*'базовые условия'!$B$6</f>
        <v>79890.368096437494</v>
      </c>
      <c r="E13" s="71">
        <f>RM2020_стандарт!H13*'базовые условия'!$B$6</f>
        <v>102366.25679962499</v>
      </c>
      <c r="F13" s="61">
        <f>RM2020_стандарт!I13*'базовые условия'!$B$6</f>
        <v>76102.159455000001</v>
      </c>
      <c r="G13" s="64">
        <f>RM2020_стандарт!J13*'базовые условия'!$B$6</f>
        <v>85087.657567499991</v>
      </c>
      <c r="H13" s="71">
        <f>RM2020_стандарт!K13*'базовые условия'!$B$6</f>
        <v>104631.90861375</v>
      </c>
      <c r="I13" s="61">
        <f>RM2020_стандарт!L13*'базовые условия'!$B$6</f>
        <v>82086.36169125</v>
      </c>
      <c r="J13" s="64">
        <f>RM2020_стандарт!M13*'базовые условия'!$B$6</f>
        <v>91071.859803749991</v>
      </c>
      <c r="K13" s="71">
        <f>RM2020_стандарт!N13*'базовые условия'!$B$6</f>
        <v>110616.11085</v>
      </c>
      <c r="L13" s="61">
        <f>RM2020_стандарт!O13*'базовые условия'!$B$6</f>
        <v>89600.064382500001</v>
      </c>
      <c r="M13" s="64">
        <f>RM2020_стандарт!P13*'базовые условия'!$B$6</f>
        <v>98585.562494999991</v>
      </c>
      <c r="N13" s="71">
        <f>RM2020_стандарт!Q13*'базовые условия'!$B$6</f>
        <v>118129.81354125</v>
      </c>
    </row>
    <row r="14" spans="1:14" ht="17.399999999999999">
      <c r="A14" s="5">
        <v>2750</v>
      </c>
      <c r="B14" s="51">
        <v>2500</v>
      </c>
      <c r="C14" s="61">
        <f>RM2020_стандарт!F14*'базовые условия'!$B$6</f>
        <v>73632.764483249994</v>
      </c>
      <c r="D14" s="64">
        <f>RM2020_стандарт!G14*'базовые условия'!$B$6</f>
        <v>84644.279989499992</v>
      </c>
      <c r="E14" s="71">
        <f>RM2020_стандарт!H14*'базовые условия'!$B$6</f>
        <v>108553.12418737498</v>
      </c>
      <c r="F14" s="61">
        <f>RM2020_стандарт!I14*'базовые условия'!$B$6</f>
        <v>81387.560073749992</v>
      </c>
      <c r="G14" s="64">
        <f>RM2020_стандарт!J14*'базовые условия'!$B$6</f>
        <v>90962.79094875</v>
      </c>
      <c r="H14" s="71">
        <f>RM2020_стандарт!K14*'базовые условия'!$B$6</f>
        <v>111753.09025124999</v>
      </c>
      <c r="I14" s="61">
        <f>RM2020_стандарт!L14*'базовые условия'!$B$6</f>
        <v>87371.762309999991</v>
      </c>
      <c r="J14" s="64">
        <f>RM2020_стандарт!M14*'базовые условия'!$B$6</f>
        <v>96946.993184999999</v>
      </c>
      <c r="K14" s="71">
        <f>RM2020_стандарт!N14*'базовые условия'!$B$6</f>
        <v>117737.29248749999</v>
      </c>
      <c r="L14" s="61">
        <f>RM2020_стандарт!O14*'базовые условия'!$B$6</f>
        <v>94885.465001249991</v>
      </c>
      <c r="M14" s="64">
        <f>RM2020_стандарт!P14*'базовые условия'!$B$6</f>
        <v>104460.69587625</v>
      </c>
      <c r="N14" s="71">
        <f>RM2020_стандарт!Q14*'базовые условия'!$B$6</f>
        <v>125250.99517874999</v>
      </c>
    </row>
    <row r="15" spans="1:14" ht="17.399999999999999">
      <c r="A15" s="5">
        <v>3000</v>
      </c>
      <c r="B15" s="51">
        <v>2000</v>
      </c>
      <c r="C15" s="61">
        <f>RM2020_стандарт!F15*'базовые условия'!$B$6</f>
        <v>73888.727525812501</v>
      </c>
      <c r="D15" s="64">
        <f>RM2020_стандарт!G15*'базовые условия'!$B$6</f>
        <v>85353.100722749979</v>
      </c>
      <c r="E15" s="71">
        <f>RM2020_стандарт!H15*'базовые условия'!$B$6</f>
        <v>110242.7719640625</v>
      </c>
      <c r="F15" s="61">
        <f>RM2020_стандарт!I15*'базовые условия'!$B$6</f>
        <v>79868.83967999999</v>
      </c>
      <c r="G15" s="64">
        <f>RM2020_стандарт!J15*'базовые условия'!$B$6</f>
        <v>89837.859851249988</v>
      </c>
      <c r="H15" s="71">
        <f>RM2020_стандарт!K15*'базовые условия'!$B$6</f>
        <v>111481.052235</v>
      </c>
      <c r="I15" s="61">
        <f>RM2020_стандарт!L15*'базовые условия'!$B$6</f>
        <v>85853.041916249989</v>
      </c>
      <c r="J15" s="64">
        <f>RM2020_стандарт!M15*'базовые условия'!$B$6</f>
        <v>95822.062087500002</v>
      </c>
      <c r="K15" s="71">
        <f>RM2020_стандарт!N15*'базовые условия'!$B$6</f>
        <v>117465.25447124999</v>
      </c>
      <c r="L15" s="61">
        <f>RM2020_стандарт!O15*'базовые условия'!$B$6</f>
        <v>93366.74460749999</v>
      </c>
      <c r="M15" s="64">
        <f>RM2020_стандарт!P15*'базовые условия'!$B$6</f>
        <v>103335.76477874999</v>
      </c>
      <c r="N15" s="71">
        <f>RM2020_стандарт!Q15*'базовые условия'!$B$6</f>
        <v>124978.9571625</v>
      </c>
    </row>
    <row r="16" spans="1:14" ht="17.399999999999999">
      <c r="A16" s="5">
        <v>3000</v>
      </c>
      <c r="B16" s="51">
        <v>2125</v>
      </c>
      <c r="C16" s="61">
        <f>RM2020_стандарт!F16*'базовые условия'!$B$6</f>
        <v>73881.435131437494</v>
      </c>
      <c r="D16" s="64">
        <f>RM2020_стандарт!G16*'базовые условия'!$B$6</f>
        <v>85345.808328374987</v>
      </c>
      <c r="E16" s="71">
        <f>RM2020_стандарт!H16*'базовые условия'!$B$6</f>
        <v>110084.52700612499</v>
      </c>
      <c r="F16" s="61">
        <f>RM2020_стандарт!I16*'базовые условия'!$B$6</f>
        <v>79862.498467500001</v>
      </c>
      <c r="G16" s="64">
        <f>RM2020_стандарт!J16*'базовые условия'!$B$6</f>
        <v>89831.51863875</v>
      </c>
      <c r="H16" s="71">
        <f>RM2020_стандарт!K16*'базовые условия'!$B$6</f>
        <v>111343.44792374999</v>
      </c>
      <c r="I16" s="61">
        <f>RM2020_стандарт!L16*'базовые условия'!$B$6</f>
        <v>85846.700703750001</v>
      </c>
      <c r="J16" s="64">
        <f>RM2020_стандарт!M16*'базовые условия'!$B$6</f>
        <v>95815.720874999999</v>
      </c>
      <c r="K16" s="71">
        <f>RM2020_стандарт!N16*'базовые условия'!$B$6</f>
        <v>117327.65015999999</v>
      </c>
      <c r="L16" s="61">
        <f>RM2020_стандарт!O16*'базовые условия'!$B$6</f>
        <v>93360.403395000001</v>
      </c>
      <c r="M16" s="64">
        <f>RM2020_стандарт!P16*'базовые условия'!$B$6</f>
        <v>103329.42356625</v>
      </c>
      <c r="N16" s="71">
        <f>RM2020_стандарт!Q16*'базовые условия'!$B$6</f>
        <v>124841.35285124999</v>
      </c>
    </row>
    <row r="17" spans="1:14" ht="17.399999999999999">
      <c r="A17" s="5">
        <v>3000</v>
      </c>
      <c r="B17" s="51">
        <v>2250</v>
      </c>
      <c r="C17" s="61">
        <f>RM2020_стандарт!F17*'базовые условия'!$B$6</f>
        <v>74987.691358124983</v>
      </c>
      <c r="D17" s="64">
        <f>RM2020_стандарт!G17*'базовые условия'!$B$6</f>
        <v>86452.06455506249</v>
      </c>
      <c r="E17" s="71">
        <f>RM2020_стандарт!H17*'базовые условия'!$B$6</f>
        <v>111341.73579637498</v>
      </c>
      <c r="F17" s="61">
        <f>RM2020_стандарт!I17*'базовые условия'!$B$6</f>
        <v>80824.460403749996</v>
      </c>
      <c r="G17" s="64">
        <f>RM2020_стандарт!J17*'базовые условия'!$B$6</f>
        <v>90793.480574999994</v>
      </c>
      <c r="H17" s="71">
        <f>RM2020_стандарт!K17*'базовые условия'!$B$6</f>
        <v>112436.67295875</v>
      </c>
      <c r="I17" s="61">
        <f>RM2020_стандарт!L17*'базовые условия'!$B$6</f>
        <v>86808.662639999995</v>
      </c>
      <c r="J17" s="64">
        <f>RM2020_стандарт!M17*'базовые условия'!$B$6</f>
        <v>96777.682811249993</v>
      </c>
      <c r="K17" s="71">
        <f>RM2020_стандарт!N17*'базовые условия'!$B$6</f>
        <v>118420.875195</v>
      </c>
      <c r="L17" s="61">
        <f>RM2020_стандарт!O17*'базовые условия'!$B$6</f>
        <v>94322.365331249996</v>
      </c>
      <c r="M17" s="64">
        <f>RM2020_стандарт!P17*'базовые условия'!$B$6</f>
        <v>104291.38550249999</v>
      </c>
      <c r="N17" s="71">
        <f>RM2020_стандарт!Q17*'базовые условия'!$B$6</f>
        <v>125934.57788625</v>
      </c>
    </row>
    <row r="18" spans="1:14" ht="17.399999999999999">
      <c r="A18" s="5">
        <v>3000</v>
      </c>
      <c r="B18" s="51">
        <v>2500</v>
      </c>
      <c r="C18" s="61">
        <f>RM2020_стандарт!F18*'базовые условия'!$B$6</f>
        <v>79440.427363499999</v>
      </c>
      <c r="D18" s="64">
        <f>RM2020_стандарт!G18*'базовые условия'!$B$6</f>
        <v>91582.99323731249</v>
      </c>
      <c r="E18" s="71">
        <f>RM2020_стандарт!H18*'базовые условия'!$B$6</f>
        <v>118056.572536875</v>
      </c>
      <c r="F18" s="61">
        <f>RM2020_стандарт!I18*'базовые условия'!$B$6</f>
        <v>86437.701708749999</v>
      </c>
      <c r="G18" s="64">
        <f>RM2020_стандарт!J18*'базовые условия'!$B$6</f>
        <v>96996.454642500001</v>
      </c>
      <c r="H18" s="71">
        <f>RM2020_стандарт!K18*'базовые условия'!$B$6</f>
        <v>120016.95838124999</v>
      </c>
      <c r="I18" s="61">
        <f>RM2020_стандарт!L18*'базовые условия'!$B$6</f>
        <v>92421.903944999998</v>
      </c>
      <c r="J18" s="64">
        <f>RM2020_стандарт!M18*'базовые условия'!$B$6</f>
        <v>102980.65687875</v>
      </c>
      <c r="K18" s="71">
        <f>RM2020_стандарт!N18*'базовые условия'!$B$6</f>
        <v>126001.16061749999</v>
      </c>
      <c r="L18" s="61">
        <f>RM2020_стандарт!O18*'базовые условия'!$B$6</f>
        <v>99935.606636249999</v>
      </c>
      <c r="M18" s="64">
        <f>RM2020_стандарт!P18*'базовые условия'!$B$6</f>
        <v>110494.35957</v>
      </c>
      <c r="N18" s="71">
        <f>RM2020_стандарт!Q18*'базовые условия'!$B$6</f>
        <v>133514.86330875001</v>
      </c>
    </row>
    <row r="19" spans="1:14" ht="17.399999999999999">
      <c r="A19" s="5">
        <v>3000</v>
      </c>
      <c r="B19" s="51">
        <v>3000</v>
      </c>
      <c r="C19" s="61">
        <f>RM2020_стандарт!F19*'базовые условия'!$B$6</f>
        <v>97591.92620231249</v>
      </c>
      <c r="D19" s="64">
        <f>RM2020_стандарт!G19*'базовые условия'!$B$6</f>
        <v>112978.14909412499</v>
      </c>
      <c r="E19" s="71">
        <f>RM2020_стандарт!H19*'базовые условия'!$B$6</f>
        <v>146541.39420506248</v>
      </c>
      <c r="F19" s="61">
        <f>RM2020_стандарт!I19*'базовые условия'!$B$6</f>
        <v>102221.61374249999</v>
      </c>
      <c r="G19" s="64">
        <f>RM2020_стандарт!J19*'базовые условия'!$B$6</f>
        <v>115600.93799625</v>
      </c>
      <c r="H19" s="71">
        <f>RM2020_стандарт!K19*'базовые условия'!$B$6</f>
        <v>144786.36852749999</v>
      </c>
      <c r="I19" s="61">
        <f>RM2020_стандарт!L19*'базовые условия'!$B$6</f>
        <v>108205.81597874999</v>
      </c>
      <c r="J19" s="64">
        <f>RM2020_стандарт!M19*'базовые условия'!$B$6</f>
        <v>121585.14023249999</v>
      </c>
      <c r="K19" s="71">
        <f>RM2020_стандарт!N19*'базовые условия'!$B$6</f>
        <v>150770.57076375</v>
      </c>
      <c r="L19" s="61">
        <f>RM2020_стандарт!O19*'базовые условия'!$B$6</f>
        <v>115719.51866999999</v>
      </c>
      <c r="M19" s="64">
        <f>RM2020_стандарт!P19*'базовые условия'!$B$6</f>
        <v>129098.84292374999</v>
      </c>
      <c r="N19" s="71">
        <f>RM2020_стандарт!Q19*'базовые условия'!$B$6</f>
        <v>158284.27345499999</v>
      </c>
    </row>
    <row r="20" spans="1:14" ht="17.399999999999999">
      <c r="A20" s="5">
        <v>3500</v>
      </c>
      <c r="B20" s="51">
        <v>2125</v>
      </c>
      <c r="C20" s="61">
        <f>RM2020_стандарт!F20*'базовые условия'!$B$6</f>
        <v>82479.897338999988</v>
      </c>
      <c r="D20" s="64">
        <f>RM2020_стандарт!G20*'базовые условия'!$B$6</f>
        <v>95678.401918312491</v>
      </c>
      <c r="E20" s="71">
        <f>RM2020_стандарт!H20*'базовые условия'!$B$6</f>
        <v>124263.85862887499</v>
      </c>
      <c r="F20" s="61">
        <f>RM2020_стандарт!I20*'базовые условия'!$B$6</f>
        <v>87339.422126249992</v>
      </c>
      <c r="G20" s="64">
        <f>RM2020_стандарт!J20*'базовые условия'!$B$6</f>
        <v>98816.382629999993</v>
      </c>
      <c r="H20" s="71">
        <f>RM2020_стандарт!K20*'базовые условия'!$B$6</f>
        <v>123673.30150875</v>
      </c>
      <c r="I20" s="61">
        <f>RM2020_стандарт!L20*'базовые условия'!$B$6</f>
        <v>93323.624362499992</v>
      </c>
      <c r="J20" s="64">
        <f>RM2020_стандарт!M20*'базовые условия'!$B$6</f>
        <v>104800.58486624999</v>
      </c>
      <c r="K20" s="71">
        <f>RM2020_стандарт!N20*'базовые условия'!$B$6</f>
        <v>129657.50374499999</v>
      </c>
      <c r="L20" s="61">
        <f>RM2020_стандарт!O20*'базовые условия'!$B$6</f>
        <v>100837.32705374999</v>
      </c>
      <c r="M20" s="64">
        <f>RM2020_стандарт!P20*'базовые условия'!$B$6</f>
        <v>112314.28755749999</v>
      </c>
      <c r="N20" s="71">
        <f>RM2020_стандарт!Q20*'базовые условия'!$B$6</f>
        <v>137171.20643624998</v>
      </c>
    </row>
    <row r="21" spans="1:14" ht="17.399999999999999">
      <c r="A21" s="5">
        <v>3500</v>
      </c>
      <c r="B21" s="51">
        <v>2250</v>
      </c>
      <c r="C21" s="61">
        <f>RM2020_стандарт!F21*'базовые условия'!$B$6</f>
        <v>83887.329453374987</v>
      </c>
      <c r="D21" s="64">
        <f>RM2020_стандарт!G21*'базовые условия'!$B$6</f>
        <v>97161.674934187482</v>
      </c>
      <c r="E21" s="71">
        <f>RM2020_стандарт!H21*'базовые условия'!$B$6</f>
        <v>126049.03677187498</v>
      </c>
      <c r="F21" s="61">
        <f>RM2020_стандарт!I21*'базовые условия'!$B$6</f>
        <v>88563.276138749992</v>
      </c>
      <c r="G21" s="64">
        <f>RM2020_стандарт!J21*'базовые условия'!$B$6</f>
        <v>100106.1852525</v>
      </c>
      <c r="H21" s="71">
        <f>RM2020_стандарт!K21*'базовые условия'!$B$6</f>
        <v>125225.63032874999</v>
      </c>
      <c r="I21" s="61">
        <f>RM2020_стандарт!L21*'базовые условия'!$B$6</f>
        <v>94547.478374999992</v>
      </c>
      <c r="J21" s="64">
        <f>RM2020_стандарт!M21*'базовые условия'!$B$6</f>
        <v>106090.38748875</v>
      </c>
      <c r="K21" s="71">
        <f>RM2020_стандарт!N21*'базовые условия'!$B$6</f>
        <v>131209.83256499999</v>
      </c>
      <c r="L21" s="61">
        <f>RM2020_стандарт!O21*'базовые условия'!$B$6</f>
        <v>102061.18106624999</v>
      </c>
      <c r="M21" s="64">
        <f>RM2020_стандарт!P21*'базовые условия'!$B$6</f>
        <v>113604.09018</v>
      </c>
      <c r="N21" s="71">
        <f>RM2020_стандарт!Q21*'базовые условия'!$B$6</f>
        <v>138723.53525625</v>
      </c>
    </row>
    <row r="22" spans="1:14" ht="17.399999999999999">
      <c r="A22" s="5">
        <v>3500</v>
      </c>
      <c r="B22" s="51">
        <v>2500</v>
      </c>
      <c r="C22" s="61">
        <f>RM2020_стандарт!F22*'базовые условия'!$B$6</f>
        <v>87510.190978874991</v>
      </c>
      <c r="D22" s="64">
        <f>RM2020_стандарт!G22*'базовые условия'!$B$6</f>
        <v>101312.50581243748</v>
      </c>
      <c r="E22" s="71">
        <f>RM2020_стандарт!H22*'базовые условия'!$B$6</f>
        <v>131406.02967974998</v>
      </c>
      <c r="F22" s="61">
        <f>RM2020_стандарт!I22*'базовые условия'!$B$6</f>
        <v>91713.59050875</v>
      </c>
      <c r="G22" s="64">
        <f>RM2020_стандарт!J22*'базовые условия'!$B$6</f>
        <v>103715.60340749999</v>
      </c>
      <c r="H22" s="71">
        <f>RM2020_стандарт!K22*'базовые условия'!$B$6</f>
        <v>129883.88503125</v>
      </c>
      <c r="I22" s="61">
        <f>RM2020_стандарт!L22*'базовые условия'!$B$6</f>
        <v>97697.792744999999</v>
      </c>
      <c r="J22" s="64">
        <f>RM2020_стандарт!M22*'базовые условия'!$B$6</f>
        <v>109699.80564374999</v>
      </c>
      <c r="K22" s="71">
        <f>RM2020_стандарт!N22*'базовые условия'!$B$6</f>
        <v>135868.0872675</v>
      </c>
      <c r="L22" s="61">
        <f>RM2020_стандарт!O22*'базовые условия'!$B$6</f>
        <v>105211.49543625</v>
      </c>
      <c r="M22" s="64">
        <f>RM2020_стандарт!P22*'базовые условия'!$B$6</f>
        <v>117213.50833499999</v>
      </c>
      <c r="N22" s="71">
        <f>RM2020_стандарт!Q22*'базовые условия'!$B$6</f>
        <v>143381.78995874999</v>
      </c>
    </row>
    <row r="23" spans="1:14" ht="17.399999999999999">
      <c r="A23" s="5">
        <v>4000</v>
      </c>
      <c r="B23" s="51">
        <v>2125</v>
      </c>
      <c r="C23" s="61">
        <f>RM2020_стандарт!F23*'базовые условия'!$B$6</f>
        <v>90097.532503124996</v>
      </c>
      <c r="D23" s="64">
        <f>RM2020_стандарт!G23*'базовые условия'!$B$6</f>
        <v>104804.83347862499</v>
      </c>
      <c r="E23" s="71">
        <f>RM2020_стандарт!H23*'базовые условия'!$B$6</f>
        <v>136784.1705313125</v>
      </c>
      <c r="F23" s="61">
        <f>RM2020_стандарт!I23*'базовые условия'!$B$6</f>
        <v>93963.452703749994</v>
      </c>
      <c r="G23" s="64">
        <f>RM2020_стандарт!J23*'базовые условия'!$B$6</f>
        <v>106752.41007375</v>
      </c>
      <c r="H23" s="71">
        <f>RM2020_стандарт!K23*'базовые условия'!$B$6</f>
        <v>134560.52924999999</v>
      </c>
      <c r="I23" s="61">
        <f>RM2020_стандарт!L23*'базовые условия'!$B$6</f>
        <v>99947.654939999993</v>
      </c>
      <c r="J23" s="64">
        <f>RM2020_стандарт!M23*'базовые условия'!$B$6</f>
        <v>112736.61231</v>
      </c>
      <c r="K23" s="71">
        <f>RM2020_стандарт!N23*'базовые условия'!$B$6</f>
        <v>140544.73148625001</v>
      </c>
      <c r="L23" s="61">
        <f>RM2020_стандарт!O23*'базовые условия'!$B$6</f>
        <v>107461.35763124999</v>
      </c>
      <c r="M23" s="64">
        <f>RM2020_стандарт!P23*'базовые условия'!$B$6</f>
        <v>120250.31500125</v>
      </c>
      <c r="N23" s="71">
        <f>RM2020_стандарт!Q23*'базовые условия'!$B$6</f>
        <v>148058.43417749999</v>
      </c>
    </row>
    <row r="24" spans="1:14" ht="17.399999999999999">
      <c r="A24" s="5">
        <v>4000</v>
      </c>
      <c r="B24" s="51">
        <v>2250</v>
      </c>
      <c r="C24" s="61">
        <f>RM2020_стандарт!F24*'базовые условия'!$B$6</f>
        <v>91505.693856937491</v>
      </c>
      <c r="D24" s="64">
        <f>RM2020_стандарт!G24*'базовые условия'!$B$6</f>
        <v>106363.21815656249</v>
      </c>
      <c r="E24" s="71">
        <f>RM2020_стандарт!H24*'базовые условия'!$B$6</f>
        <v>138644.46033637499</v>
      </c>
      <c r="F24" s="61">
        <f>RM2020_стандарт!I24*'базовые условия'!$B$6</f>
        <v>95187.940837499991</v>
      </c>
      <c r="G24" s="64">
        <f>RM2020_стандарт!J24*'базовые условия'!$B$6</f>
        <v>108107.527185</v>
      </c>
      <c r="H24" s="71">
        <f>RM2020_стандарт!K24*'базовые условия'!$B$6</f>
        <v>136178.17255875</v>
      </c>
      <c r="I24" s="61">
        <f>RM2020_стандарт!L24*'базовые условия'!$B$6</f>
        <v>101172.14307374999</v>
      </c>
      <c r="J24" s="64">
        <f>RM2020_стандарт!M24*'базовые условия'!$B$6</f>
        <v>114091.72942125</v>
      </c>
      <c r="K24" s="71">
        <f>RM2020_стандарт!N24*'базовые условия'!$B$6</f>
        <v>142162.37479499998</v>
      </c>
      <c r="L24" s="61">
        <f>RM2020_стандарт!O24*'базовые условия'!$B$6</f>
        <v>108685.84576499999</v>
      </c>
      <c r="M24" s="64">
        <f>RM2020_стандарт!P24*'базовые условия'!$B$6</f>
        <v>121605.4321125</v>
      </c>
      <c r="N24" s="71">
        <f>RM2020_стандарт!Q24*'базовые условия'!$B$6</f>
        <v>149676.07748625</v>
      </c>
    </row>
    <row r="25" spans="1:14" ht="17.399999999999999">
      <c r="A25" s="5">
        <v>4000</v>
      </c>
      <c r="B25" s="51">
        <v>2500</v>
      </c>
      <c r="C25" s="61">
        <f>RM2020_стандарт!F25*'базовые условия'!$B$6</f>
        <v>102972.2547721875</v>
      </c>
      <c r="D25" s="64">
        <f>RM2020_стандарт!G25*'базовые условия'!$B$6</f>
        <v>119942.38572224999</v>
      </c>
      <c r="E25" s="71">
        <f>RM2020_стандарт!H25*'базовые условия'!$B$6</f>
        <v>156974.62283737498</v>
      </c>
      <c r="F25" s="61">
        <f>RM2020_стандарт!I25*'базовые условия'!$B$6</f>
        <v>105158.8633725</v>
      </c>
      <c r="G25" s="64">
        <f>RM2020_стандарт!J25*'базовые условия'!$B$6</f>
        <v>119915.49898125</v>
      </c>
      <c r="H25" s="71">
        <f>RM2020_стандарт!K25*'базовые условия'!$B$6</f>
        <v>152117.44429874999</v>
      </c>
      <c r="I25" s="61">
        <f>RM2020_стандарт!L25*'базовые условия'!$B$6</f>
        <v>111143.06560875</v>
      </c>
      <c r="J25" s="64">
        <f>RM2020_стандарт!M25*'базовые условия'!$B$6</f>
        <v>125899.7012175</v>
      </c>
      <c r="K25" s="71">
        <f>RM2020_стандарт!N25*'базовые условия'!$B$6</f>
        <v>158101.64653499998</v>
      </c>
      <c r="L25" s="61">
        <f>RM2020_стандарт!O25*'базовые условия'!$B$6</f>
        <v>118656.7683</v>
      </c>
      <c r="M25" s="64">
        <f>RM2020_стандарт!P25*'базовые условия'!$B$6</f>
        <v>133413.40390874998</v>
      </c>
      <c r="N25" s="71">
        <f>RM2020_стандарт!Q25*'базовые условия'!$B$6</f>
        <v>165615.34922624999</v>
      </c>
    </row>
    <row r="26" spans="1:14" ht="17.399999999999999">
      <c r="A26" s="5">
        <v>5000</v>
      </c>
      <c r="B26" s="51">
        <v>2125</v>
      </c>
      <c r="C26" s="61">
        <f>RM2020_стандарт!F26*'базовые условия'!$B$6</f>
        <v>105558.86705699998</v>
      </c>
      <c r="D26" s="64">
        <f>RM2020_стандарт!G26*'базовые условия'!$B$6</f>
        <v>133691.46607687499</v>
      </c>
      <c r="E26" s="71">
        <f>RM2020_стандарт!H26*'базовые условия'!$B$6</f>
        <v>176380.41350868749</v>
      </c>
      <c r="F26" s="61">
        <f>RM2020_стандарт!I26*'базовые условия'!$B$6</f>
        <v>107408.09144624999</v>
      </c>
      <c r="G26" s="64">
        <f>RM2020_стандарт!J26*'базовые условия'!$B$6</f>
        <v>131871.22102875001</v>
      </c>
      <c r="H26" s="71">
        <f>RM2020_стандарт!K26*'базовые условия'!$B$6</f>
        <v>168992.04488249999</v>
      </c>
      <c r="I26" s="61">
        <f>RM2020_стандарт!L26*'базовые условия'!$B$6</f>
        <v>113392.29368249999</v>
      </c>
      <c r="J26" s="64">
        <f>RM2020_стандарт!M26*'базовые условия'!$B$6</f>
        <v>137855.42326499999</v>
      </c>
      <c r="K26" s="71">
        <f>RM2020_стандарт!N26*'базовые условия'!$B$6</f>
        <v>174976.24711875001</v>
      </c>
      <c r="L26" s="61">
        <f>RM2020_стандарт!O26*'базовые условия'!$B$6</f>
        <v>120905.99637374999</v>
      </c>
      <c r="M26" s="64">
        <f>RM2020_стандарт!P26*'базовые условия'!$B$6</f>
        <v>145369.12595625001</v>
      </c>
      <c r="N26" s="71">
        <f>RM2020_стандарт!Q26*'базовые условия'!$B$6</f>
        <v>182489.94980999999</v>
      </c>
    </row>
    <row r="27" spans="1:14" ht="17.399999999999999">
      <c r="A27" s="5">
        <v>5000</v>
      </c>
      <c r="B27" s="51">
        <v>2250</v>
      </c>
      <c r="C27" s="61">
        <f>RM2020_стандарт!F27*'базовые условия'!$B$6</f>
        <v>107268.93353793748</v>
      </c>
      <c r="D27" s="64">
        <f>RM2020_стандарт!G27*'базовые условия'!$B$6</f>
        <v>135702.70844549997</v>
      </c>
      <c r="E27" s="71">
        <f>RM2020_стандарт!H27*'базовые условия'!$B$6</f>
        <v>178919.62523006246</v>
      </c>
      <c r="F27" s="61">
        <f>RM2020_стандарт!I27*'базовые условия'!$B$6</f>
        <v>108895.10577749999</v>
      </c>
      <c r="G27" s="64">
        <f>RM2020_стандарт!J27*'базовые условия'!$B$6</f>
        <v>133620.12743624998</v>
      </c>
      <c r="H27" s="71">
        <f>RM2020_стандарт!K27*'базовые условия'!$B$6</f>
        <v>171200.05507499998</v>
      </c>
      <c r="I27" s="61">
        <f>RM2020_стандарт!L27*'базовые условия'!$B$6</f>
        <v>114879.30801374999</v>
      </c>
      <c r="J27" s="64">
        <f>RM2020_стандарт!M27*'базовые условия'!$B$6</f>
        <v>139604.3296725</v>
      </c>
      <c r="K27" s="71">
        <f>RM2020_стандарт!N27*'базовые условия'!$B$6</f>
        <v>177184.25731125</v>
      </c>
      <c r="L27" s="61">
        <f>RM2020_стандарт!O27*'базовые условия'!$B$6</f>
        <v>122393.01070499999</v>
      </c>
      <c r="M27" s="64">
        <f>RM2020_стандарт!P27*'базовые условия'!$B$6</f>
        <v>147118.03236374998</v>
      </c>
      <c r="N27" s="71">
        <f>RM2020_стандарт!Q27*'базовые условия'!$B$6</f>
        <v>184697.96000249998</v>
      </c>
    </row>
    <row r="28" spans="1:14" ht="18" thickBot="1">
      <c r="A28" s="53">
        <v>5000</v>
      </c>
      <c r="B28" s="54">
        <v>2500</v>
      </c>
      <c r="C28" s="62">
        <f>RM2020_стандарт!F28*'базовые условия'!$B$6</f>
        <v>121073.43608981249</v>
      </c>
      <c r="D28" s="65">
        <f>RM2020_стандарт!G28*'базовые условия'!$B$6</f>
        <v>153655.85415731248</v>
      </c>
      <c r="E28" s="72">
        <f>RM2020_стандарт!H28*'базовые условия'!$B$6</f>
        <v>203208.40317487495</v>
      </c>
      <c r="F28" s="62">
        <f>RM2020_стандарт!I28*'базовые условия'!$B$6</f>
        <v>120899.02103999999</v>
      </c>
      <c r="G28" s="65">
        <f>RM2020_стандарт!J28*'базовые условия'!$B$6</f>
        <v>149231.55849</v>
      </c>
      <c r="H28" s="72">
        <f>RM2020_стандарт!K28*'базовые условия'!$B$6</f>
        <v>192320.73154874999</v>
      </c>
      <c r="I28" s="62">
        <f>RM2020_стандарт!L28*'базовые условия'!$B$6</f>
        <v>0</v>
      </c>
      <c r="J28" s="65">
        <f>RM2020_стандарт!M28*'базовые условия'!$B$6</f>
        <v>0</v>
      </c>
      <c r="K28" s="72">
        <f>RM2020_стандарт!N28*'базовые условия'!$B$6</f>
        <v>0</v>
      </c>
      <c r="L28" s="62">
        <f>RM2020_стандарт!O28*'базовые условия'!$B$6</f>
        <v>134396.92596749999</v>
      </c>
      <c r="M28" s="65">
        <f>RM2020_стандарт!P28*'базовые условия'!$B$6</f>
        <v>162729.4634175</v>
      </c>
      <c r="N28" s="72">
        <f>RM2020_стандарт!Q28*'базовые условия'!$B$6</f>
        <v>205818.63647624999</v>
      </c>
    </row>
  </sheetData>
  <sortState ref="A6:K28">
    <sortCondition ref="A6:A28"/>
    <sortCondition ref="B6:B28"/>
  </sortState>
  <mergeCells count="8">
    <mergeCell ref="C5:N5"/>
    <mergeCell ref="A3:B3"/>
    <mergeCell ref="A4:B4"/>
    <mergeCell ref="A1:N1"/>
    <mergeCell ref="F3:H3"/>
    <mergeCell ref="I3:K3"/>
    <mergeCell ref="L3:N3"/>
    <mergeCell ref="C3:E3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headerFooter>
    <oddHeader>&amp;L&amp;12Хёрманн Руссия&amp;C&amp;16Прайс на комплект ворот Renomatic 2020 с приводом
(дилер)&amp;R&amp;12 30.03.2020 г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R43"/>
  <sheetViews>
    <sheetView tabSelected="1" topLeftCell="A91" zoomScale="70" zoomScaleNormal="70" zoomScalePageLayoutView="70" workbookViewId="0">
      <selection activeCell="T12" sqref="T12"/>
    </sheetView>
  </sheetViews>
  <sheetFormatPr defaultColWidth="11.44140625" defaultRowHeight="13.2"/>
  <cols>
    <col min="1" max="1" width="9.5546875" style="1" bestFit="1" customWidth="1"/>
    <col min="2" max="2" width="9.33203125" style="1" bestFit="1" customWidth="1"/>
    <col min="3" max="3" width="15.88671875" style="1" bestFit="1" customWidth="1"/>
    <col min="4" max="5" width="15.5546875" style="1" hidden="1" customWidth="1"/>
    <col min="6" max="6" width="15.88671875" style="1" bestFit="1" customWidth="1"/>
    <col min="7" max="8" width="15.5546875" style="2" bestFit="1" customWidth="1"/>
    <col min="9" max="9" width="15.88671875" style="2" bestFit="1" customWidth="1"/>
    <col min="10" max="11" width="15.5546875" style="2" bestFit="1" customWidth="1"/>
    <col min="12" max="12" width="15.88671875" style="2" bestFit="1" customWidth="1"/>
    <col min="13" max="14" width="15.5546875" style="2" bestFit="1" customWidth="1"/>
    <col min="15" max="18" width="11.44140625" style="2"/>
  </cols>
  <sheetData>
    <row r="1" spans="1:14" ht="32.4">
      <c r="A1" s="121" t="s">
        <v>63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3.8" thickBot="1">
      <c r="F2" s="2"/>
    </row>
    <row r="3" spans="1:14" ht="109.5" customHeight="1" thickBot="1">
      <c r="A3" s="117" t="s">
        <v>61</v>
      </c>
      <c r="B3" s="118"/>
      <c r="C3" s="131" t="s">
        <v>82</v>
      </c>
      <c r="D3" s="132"/>
      <c r="E3" s="133"/>
      <c r="F3" s="122" t="s">
        <v>11</v>
      </c>
      <c r="G3" s="123"/>
      <c r="H3" s="124"/>
      <c r="I3" s="122" t="s">
        <v>12</v>
      </c>
      <c r="J3" s="123"/>
      <c r="K3" s="124"/>
      <c r="L3" s="122" t="s">
        <v>13</v>
      </c>
      <c r="M3" s="123"/>
      <c r="N3" s="124"/>
    </row>
    <row r="4" spans="1:14" ht="52.2">
      <c r="A4" s="119" t="s">
        <v>16</v>
      </c>
      <c r="B4" s="120"/>
      <c r="C4" s="66" t="s">
        <v>84</v>
      </c>
      <c r="D4" s="68" t="s">
        <v>15</v>
      </c>
      <c r="E4" s="69" t="s">
        <v>60</v>
      </c>
      <c r="F4" s="66" t="s">
        <v>84</v>
      </c>
      <c r="G4" s="68" t="s">
        <v>15</v>
      </c>
      <c r="H4" s="69" t="s">
        <v>60</v>
      </c>
      <c r="I4" s="66" t="s">
        <v>84</v>
      </c>
      <c r="J4" s="68" t="s">
        <v>15</v>
      </c>
      <c r="K4" s="69" t="s">
        <v>60</v>
      </c>
      <c r="L4" s="66" t="s">
        <v>84</v>
      </c>
      <c r="M4" s="68" t="s">
        <v>15</v>
      </c>
      <c r="N4" s="69" t="s">
        <v>60</v>
      </c>
    </row>
    <row r="5" spans="1:14" ht="15.6" thickBot="1">
      <c r="A5" s="7" t="s">
        <v>17</v>
      </c>
      <c r="B5" s="8" t="s">
        <v>18</v>
      </c>
      <c r="C5" s="128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7.399999999999999" hidden="1">
      <c r="A6" s="9">
        <v>2375</v>
      </c>
      <c r="B6" s="50">
        <v>2000</v>
      </c>
      <c r="C6" s="60">
        <f>MROUND(RM2020_стандарт!F6*(1-26.7%),500)</f>
        <v>66000</v>
      </c>
      <c r="D6" s="63">
        <f>MROUND(RM2020_стандарт!G6*(1-26.7%),500)</f>
        <v>81500</v>
      </c>
      <c r="E6" s="70">
        <f>MROUND(RM2020_стандарт!H6*(1-26.7%),500)</f>
        <v>103500</v>
      </c>
      <c r="F6" s="60">
        <f>MROUND(RM2020_стандарт!I6*(1-26.7%),500)</f>
        <v>75500</v>
      </c>
      <c r="G6" s="63">
        <f>MROUND(RM2020_стандарт!J6*(1-26.7%),500)</f>
        <v>89000</v>
      </c>
      <c r="H6" s="70">
        <f>MROUND(RM2020_стандарт!K6*(1-26.7%),500)</f>
        <v>108000</v>
      </c>
      <c r="I6" s="60">
        <f>MROUND(RM2020_стандарт!L6*(1-26.7%),500)</f>
        <v>82500</v>
      </c>
      <c r="J6" s="63">
        <f>MROUND(RM2020_стандарт!M6*(1-26.7%),500)</f>
        <v>95500</v>
      </c>
      <c r="K6" s="70">
        <f>MROUND(RM2020_стандарт!N6*(1-26.7%),500)</f>
        <v>115000</v>
      </c>
      <c r="L6" s="60">
        <f>MROUND(RM2020_стандарт!O6*(1-26.7%),500)</f>
        <v>91000</v>
      </c>
      <c r="M6" s="63">
        <f>MROUND(RM2020_стандарт!P6*(1-26.7%),500)</f>
        <v>104500</v>
      </c>
      <c r="N6" s="70">
        <f>MROUND(RM2020_стандарт!Q6*(1-26.7%),500)</f>
        <v>123500</v>
      </c>
    </row>
    <row r="7" spans="1:14" ht="17.399999999999999" hidden="1">
      <c r="A7" s="10">
        <v>2375</v>
      </c>
      <c r="B7" s="51">
        <v>2125</v>
      </c>
      <c r="C7" s="61">
        <f>MROUND(RM2020_стандарт!F7*(1-26.7%),500)</f>
        <v>66000</v>
      </c>
      <c r="D7" s="64">
        <f>MROUND(RM2020_стандарт!G7*(1-26.7%),500)</f>
        <v>81000</v>
      </c>
      <c r="E7" s="71">
        <f>MROUND(RM2020_стандарт!H7*(1-26.7%),500)</f>
        <v>103500</v>
      </c>
      <c r="F7" s="61">
        <f>MROUND(RM2020_стандарт!I7*(1-26.7%),500)</f>
        <v>75500</v>
      </c>
      <c r="G7" s="64">
        <f>MROUND(RM2020_стандарт!J7*(1-26.7%),500)</f>
        <v>88500</v>
      </c>
      <c r="H7" s="71">
        <f>MROUND(RM2020_стандарт!K7*(1-26.7%),500)</f>
        <v>108000</v>
      </c>
      <c r="I7" s="61">
        <f>MROUND(RM2020_стандарт!L7*(1-26.7%),500)</f>
        <v>82500</v>
      </c>
      <c r="J7" s="64">
        <f>MROUND(RM2020_стандарт!M7*(1-26.7%),500)</f>
        <v>95500</v>
      </c>
      <c r="K7" s="71">
        <f>MROUND(RM2020_стандарт!N7*(1-26.7%),500)</f>
        <v>115000</v>
      </c>
      <c r="L7" s="61">
        <f>MROUND(RM2020_стандарт!O7*(1-26.7%),500)</f>
        <v>91000</v>
      </c>
      <c r="M7" s="64">
        <f>MROUND(RM2020_стандарт!P7*(1-26.7%),500)</f>
        <v>104500</v>
      </c>
      <c r="N7" s="71">
        <f>MROUND(RM2020_стандарт!Q7*(1-26.7%),500)</f>
        <v>123500</v>
      </c>
    </row>
    <row r="8" spans="1:14" ht="17.399999999999999" hidden="1">
      <c r="A8" s="5">
        <v>2500</v>
      </c>
      <c r="B8" s="51">
        <v>2000</v>
      </c>
      <c r="C8" s="61">
        <f>MROUND(RM2020_стандарт!F8*(1-26.7%),500)</f>
        <v>66000</v>
      </c>
      <c r="D8" s="64">
        <f>MROUND(RM2020_стандарт!G8*(1-26.7%),500)</f>
        <v>81500</v>
      </c>
      <c r="E8" s="71">
        <f>MROUND(RM2020_стандарт!H8*(1-26.7%),500)</f>
        <v>103500</v>
      </c>
      <c r="F8" s="61">
        <f>MROUND(RM2020_стандарт!I8*(1-26.7%),500)</f>
        <v>75500</v>
      </c>
      <c r="G8" s="64">
        <f>MROUND(RM2020_стандарт!J8*(1-26.7%),500)</f>
        <v>89000</v>
      </c>
      <c r="H8" s="71">
        <f>MROUND(RM2020_стандарт!K8*(1-26.7%),500)</f>
        <v>108000</v>
      </c>
      <c r="I8" s="61">
        <f>MROUND(RM2020_стандарт!L8*(1-26.7%),500)</f>
        <v>82500</v>
      </c>
      <c r="J8" s="64">
        <f>MROUND(RM2020_стандарт!M8*(1-26.7%),500)</f>
        <v>95500</v>
      </c>
      <c r="K8" s="71">
        <f>MROUND(RM2020_стандарт!N8*(1-26.7%),500)</f>
        <v>115000</v>
      </c>
      <c r="L8" s="61">
        <f>MROUND(RM2020_стандарт!O8*(1-26.7%),500)</f>
        <v>91000</v>
      </c>
      <c r="M8" s="64">
        <f>MROUND(RM2020_стандарт!P8*(1-26.7%),500)</f>
        <v>104500</v>
      </c>
      <c r="N8" s="71">
        <f>MROUND(RM2020_стандарт!Q8*(1-26.7%),500)</f>
        <v>123500</v>
      </c>
    </row>
    <row r="9" spans="1:14" ht="17.399999999999999">
      <c r="A9" s="5">
        <v>2500</v>
      </c>
      <c r="B9" s="51">
        <v>2125</v>
      </c>
      <c r="C9" s="61">
        <f>MROUND(RM2020_стандарт!F9*(1-26.7%),500)</f>
        <v>66000</v>
      </c>
      <c r="D9" s="64">
        <f>MROUND(RM2020_стандарт!G9*(1-26.7%),500)</f>
        <v>81000</v>
      </c>
      <c r="E9" s="71">
        <f>MROUND(RM2020_стандарт!H9*(1-26.7%),500)</f>
        <v>103500</v>
      </c>
      <c r="F9" s="61">
        <f>MROUND(RM2020_стандарт!I9*(1-26.7%),500)</f>
        <v>75500</v>
      </c>
      <c r="G9" s="64">
        <f>MROUND(RM2020_стандарт!J9*(1-26.7%),500)</f>
        <v>88500</v>
      </c>
      <c r="H9" s="71">
        <f>MROUND(RM2020_стандарт!K9*(1-26.7%),500)</f>
        <v>108000</v>
      </c>
      <c r="I9" s="61">
        <f>MROUND(RM2020_стандарт!L9*(1-26.7%),500)</f>
        <v>82500</v>
      </c>
      <c r="J9" s="64">
        <f>MROUND(RM2020_стандарт!M9*(1-26.7%),500)</f>
        <v>95500</v>
      </c>
      <c r="K9" s="71">
        <f>MROUND(RM2020_стандарт!N9*(1-26.7%),500)</f>
        <v>115000</v>
      </c>
      <c r="L9" s="61">
        <f>MROUND(RM2020_стандарт!O9*(1-26.7%),500)</f>
        <v>91000</v>
      </c>
      <c r="M9" s="64">
        <f>MROUND(RM2020_стандарт!P9*(1-26.7%),500)</f>
        <v>104500</v>
      </c>
      <c r="N9" s="71">
        <f>MROUND(RM2020_стандарт!Q9*(1-26.7%),500)</f>
        <v>123500</v>
      </c>
    </row>
    <row r="10" spans="1:14" ht="17.399999999999999">
      <c r="A10" s="10">
        <v>2500</v>
      </c>
      <c r="B10" s="51">
        <v>2250</v>
      </c>
      <c r="C10" s="61">
        <f>MROUND(RM2020_стандарт!F10*(1-26.7%),500)</f>
        <v>68500</v>
      </c>
      <c r="D10" s="64">
        <f>MROUND(RM2020_стандарт!G10*(1-26.7%),500)</f>
        <v>83500</v>
      </c>
      <c r="E10" s="71">
        <f>MROUND(RM2020_стандарт!H10*(1-26.7%),500)</f>
        <v>106500</v>
      </c>
      <c r="F10" s="61">
        <f>MROUND(RM2020_стандарт!I10*(1-26.7%),500)</f>
        <v>77500</v>
      </c>
      <c r="G10" s="64">
        <f>MROUND(RM2020_стандарт!J10*(1-26.7%),500)</f>
        <v>91000</v>
      </c>
      <c r="H10" s="71">
        <f>MROUND(RM2020_стандарт!K10*(1-26.7%),500)</f>
        <v>110500</v>
      </c>
      <c r="I10" s="61">
        <f>MROUND(RM2020_стандарт!L10*(1-26.7%),500)</f>
        <v>84500</v>
      </c>
      <c r="J10" s="64">
        <f>MROUND(RM2020_стандарт!M10*(1-26.7%),500)</f>
        <v>98000</v>
      </c>
      <c r="K10" s="71">
        <f>MROUND(RM2020_стандарт!N10*(1-26.7%),500)</f>
        <v>117500</v>
      </c>
      <c r="L10" s="61">
        <f>MROUND(RM2020_стандарт!O10*(1-26.7%),500)</f>
        <v>93000</v>
      </c>
      <c r="M10" s="64">
        <f>MROUND(RM2020_стандарт!P10*(1-26.7%),500)</f>
        <v>106500</v>
      </c>
      <c r="N10" s="71">
        <f>MROUND(RM2020_стандарт!Q10*(1-26.7%),500)</f>
        <v>126000</v>
      </c>
    </row>
    <row r="11" spans="1:14" ht="17.399999999999999">
      <c r="A11" s="10">
        <v>2500</v>
      </c>
      <c r="B11" s="51">
        <v>2500</v>
      </c>
      <c r="C11" s="61">
        <f>MROUND(RM2020_стандарт!F11*(1-26.7%),500)</f>
        <v>70500</v>
      </c>
      <c r="D11" s="64">
        <f>MROUND(RM2020_стандарт!G11*(1-26.7%),500)</f>
        <v>88000</v>
      </c>
      <c r="E11" s="71">
        <f>MROUND(RM2020_стандарт!H11*(1-26.7%),500)</f>
        <v>112000</v>
      </c>
      <c r="F11" s="61">
        <f>MROUND(RM2020_стандарт!I11*(1-26.7%),500)</f>
        <v>81500</v>
      </c>
      <c r="G11" s="64">
        <f>MROUND(RM2020_стандарт!J11*(1-26.7%),500)</f>
        <v>96500</v>
      </c>
      <c r="H11" s="71">
        <f>MROUND(RM2020_стандарт!K11*(1-26.7%),500)</f>
        <v>117500</v>
      </c>
      <c r="I11" s="61">
        <f>MROUND(RM2020_стандарт!L11*(1-26.7%),500)</f>
        <v>88500</v>
      </c>
      <c r="J11" s="64">
        <f>MROUND(RM2020_стандарт!M11*(1-26.7%),500)</f>
        <v>103500</v>
      </c>
      <c r="K11" s="71">
        <f>MROUND(RM2020_стандарт!N11*(1-26.7%),500)</f>
        <v>124500</v>
      </c>
      <c r="L11" s="61">
        <f>MROUND(RM2020_стандарт!O11*(1-26.7%),500)</f>
        <v>97000</v>
      </c>
      <c r="M11" s="64">
        <f>MROUND(RM2020_стандарт!P11*(1-26.7%),500)</f>
        <v>112500</v>
      </c>
      <c r="N11" s="71">
        <f>MROUND(RM2020_стандарт!Q11*(1-26.7%),500)</f>
        <v>133000</v>
      </c>
    </row>
    <row r="12" spans="1:14" ht="17.399999999999999">
      <c r="A12" s="5">
        <v>2750</v>
      </c>
      <c r="B12" s="51">
        <v>2125</v>
      </c>
      <c r="C12" s="61">
        <f>MROUND(RM2020_стандарт!F12*(1-26.7%),500)</f>
        <v>79000</v>
      </c>
      <c r="D12" s="64">
        <f>MROUND(RM2020_стандарт!G12*(1-26.7%),500)</f>
        <v>91000</v>
      </c>
      <c r="E12" s="71">
        <f>MROUND(RM2020_стандарт!H12*(1-26.7%),500)</f>
        <v>116500</v>
      </c>
      <c r="F12" s="61">
        <f>MROUND(RM2020_стандарт!I12*(1-26.7%),500)</f>
        <v>87000</v>
      </c>
      <c r="G12" s="64">
        <f>MROUND(RM2020_стандарт!J12*(1-26.7%),500)</f>
        <v>97000</v>
      </c>
      <c r="H12" s="71">
        <f>MROUND(RM2020_стандарт!K12*(1-26.7%),500)</f>
        <v>119500</v>
      </c>
      <c r="I12" s="61">
        <f>MROUND(RM2020_стандарт!L12*(1-26.7%),500)</f>
        <v>94000</v>
      </c>
      <c r="J12" s="64">
        <f>MROUND(RM2020_стандарт!M12*(1-26.7%),500)</f>
        <v>104000</v>
      </c>
      <c r="K12" s="71">
        <f>MROUND(RM2020_стандарт!N12*(1-26.7%),500)</f>
        <v>126500</v>
      </c>
      <c r="L12" s="61">
        <f>MROUND(RM2020_стандарт!O12*(1-26.7%),500)</f>
        <v>102500</v>
      </c>
      <c r="M12" s="64">
        <f>MROUND(RM2020_стандарт!P12*(1-26.7%),500)</f>
        <v>113000</v>
      </c>
      <c r="N12" s="71">
        <f>MROUND(RM2020_стандарт!Q12*(1-26.7%),500)</f>
        <v>135000</v>
      </c>
    </row>
    <row r="13" spans="1:14" ht="17.399999999999999">
      <c r="A13" s="5">
        <v>2750</v>
      </c>
      <c r="B13" s="51">
        <v>2250</v>
      </c>
      <c r="C13" s="61">
        <f>MROUND(RM2020_стандарт!F13*(1-26.7%),500)</f>
        <v>80500</v>
      </c>
      <c r="D13" s="64">
        <f>MROUND(RM2020_стандарт!G13*(1-26.7%),500)</f>
        <v>92500</v>
      </c>
      <c r="E13" s="71">
        <f>MROUND(RM2020_стандарт!H13*(1-26.7%),500)</f>
        <v>118500</v>
      </c>
      <c r="F13" s="61">
        <f>MROUND(RM2020_стандарт!I13*(1-26.7%),500)</f>
        <v>88000</v>
      </c>
      <c r="G13" s="64">
        <f>MROUND(RM2020_стандарт!J13*(1-26.7%),500)</f>
        <v>98500</v>
      </c>
      <c r="H13" s="71">
        <f>MROUND(RM2020_стандарт!K13*(1-26.7%),500)</f>
        <v>121000</v>
      </c>
      <c r="I13" s="61">
        <f>MROUND(RM2020_стандарт!L13*(1-26.7%),500)</f>
        <v>95000</v>
      </c>
      <c r="J13" s="64">
        <f>MROUND(RM2020_стандарт!M13*(1-26.7%),500)</f>
        <v>105500</v>
      </c>
      <c r="K13" s="71">
        <f>MROUND(RM2020_стандарт!N13*(1-26.7%),500)</f>
        <v>128000</v>
      </c>
      <c r="L13" s="61">
        <f>MROUND(RM2020_стандарт!O13*(1-26.7%),500)</f>
        <v>103500</v>
      </c>
      <c r="M13" s="64">
        <f>MROUND(RM2020_стандарт!P13*(1-26.7%),500)</f>
        <v>114000</v>
      </c>
      <c r="N13" s="71">
        <f>MROUND(RM2020_стандарт!Q13*(1-26.7%),500)</f>
        <v>136500</v>
      </c>
    </row>
    <row r="14" spans="1:14" ht="17.399999999999999">
      <c r="A14" s="5">
        <v>2750</v>
      </c>
      <c r="B14" s="51">
        <v>2500</v>
      </c>
      <c r="C14" s="61">
        <f>MROUND(RM2020_стандарт!F14*(1-26.7%),500)</f>
        <v>85000</v>
      </c>
      <c r="D14" s="64">
        <f>MROUND(RM2020_стандарт!G14*(1-26.7%),500)</f>
        <v>98000</v>
      </c>
      <c r="E14" s="71">
        <f>MROUND(RM2020_стандарт!H14*(1-26.7%),500)</f>
        <v>125500</v>
      </c>
      <c r="F14" s="61">
        <f>MROUND(RM2020_стандарт!I14*(1-26.7%),500)</f>
        <v>94000</v>
      </c>
      <c r="G14" s="64">
        <f>MROUND(RM2020_стандарт!J14*(1-26.7%),500)</f>
        <v>105000</v>
      </c>
      <c r="H14" s="71">
        <f>MROUND(RM2020_стандарт!K14*(1-26.7%),500)</f>
        <v>129000</v>
      </c>
      <c r="I14" s="61">
        <f>MROUND(RM2020_стандарт!L14*(1-26.7%),500)</f>
        <v>101000</v>
      </c>
      <c r="J14" s="64">
        <f>MROUND(RM2020_стандарт!M14*(1-26.7%),500)</f>
        <v>112000</v>
      </c>
      <c r="K14" s="71">
        <f>MROUND(RM2020_стандарт!N14*(1-26.7%),500)</f>
        <v>136000</v>
      </c>
      <c r="L14" s="61">
        <f>MROUND(RM2020_стандарт!O14*(1-26.7%),500)</f>
        <v>109500</v>
      </c>
      <c r="M14" s="64">
        <f>MROUND(RM2020_стандарт!P14*(1-26.7%),500)</f>
        <v>120500</v>
      </c>
      <c r="N14" s="71">
        <f>MROUND(RM2020_стандарт!Q14*(1-26.7%),500)</f>
        <v>145000</v>
      </c>
    </row>
    <row r="15" spans="1:14" ht="17.399999999999999">
      <c r="A15" s="5">
        <v>3000</v>
      </c>
      <c r="B15" s="51">
        <v>2000</v>
      </c>
      <c r="C15" s="61">
        <f>MROUND(RM2020_стандарт!F15*(1-26.7%),500)</f>
        <v>85500</v>
      </c>
      <c r="D15" s="64">
        <f>MROUND(RM2020_стандарт!G15*(1-26.7%),500)</f>
        <v>98500</v>
      </c>
      <c r="E15" s="71">
        <f>MROUND(RM2020_стандарт!H15*(1-26.7%),500)</f>
        <v>127500</v>
      </c>
      <c r="F15" s="61">
        <f>MROUND(RM2020_стандарт!I15*(1-26.7%),500)</f>
        <v>92500</v>
      </c>
      <c r="G15" s="64">
        <f>MROUND(RM2020_стандарт!J15*(1-26.7%),500)</f>
        <v>104000</v>
      </c>
      <c r="H15" s="71">
        <f>MROUND(RM2020_стандарт!K15*(1-26.7%),500)</f>
        <v>129000</v>
      </c>
      <c r="I15" s="61">
        <f>MROUND(RM2020_стандарт!L15*(1-26.7%),500)</f>
        <v>99000</v>
      </c>
      <c r="J15" s="64">
        <f>MROUND(RM2020_стандарт!M15*(1-26.7%),500)</f>
        <v>111000</v>
      </c>
      <c r="K15" s="71">
        <f>MROUND(RM2020_стандарт!N15*(1-26.7%),500)</f>
        <v>136000</v>
      </c>
      <c r="L15" s="61">
        <f>MROUND(RM2020_стандарт!O15*(1-26.7%),500)</f>
        <v>108000</v>
      </c>
      <c r="M15" s="64">
        <f>MROUND(RM2020_стандарт!P15*(1-26.7%),500)</f>
        <v>119500</v>
      </c>
      <c r="N15" s="71">
        <f>MROUND(RM2020_стандарт!Q15*(1-26.7%),500)</f>
        <v>144500</v>
      </c>
    </row>
    <row r="16" spans="1:14" ht="17.399999999999999">
      <c r="A16" s="5">
        <v>3000</v>
      </c>
      <c r="B16" s="51">
        <v>2125</v>
      </c>
      <c r="C16" s="61">
        <f>MROUND(RM2020_стандарт!F16*(1-26.7%),500)</f>
        <v>85500</v>
      </c>
      <c r="D16" s="64">
        <f>MROUND(RM2020_стандарт!G16*(1-26.7%),500)</f>
        <v>98500</v>
      </c>
      <c r="E16" s="71">
        <f>MROUND(RM2020_стандарт!H16*(1-26.7%),500)</f>
        <v>127500</v>
      </c>
      <c r="F16" s="61">
        <f>MROUND(RM2020_стандарт!I16*(1-26.7%),500)</f>
        <v>92500</v>
      </c>
      <c r="G16" s="64">
        <f>MROUND(RM2020_стандарт!J16*(1-26.7%),500)</f>
        <v>104000</v>
      </c>
      <c r="H16" s="71">
        <f>MROUND(RM2020_стандарт!K16*(1-26.7%),500)</f>
        <v>128500</v>
      </c>
      <c r="I16" s="61">
        <f>MROUND(RM2020_стандарт!L16*(1-26.7%),500)</f>
        <v>99000</v>
      </c>
      <c r="J16" s="64">
        <f>MROUND(RM2020_стандарт!M16*(1-26.7%),500)</f>
        <v>111000</v>
      </c>
      <c r="K16" s="71">
        <f>MROUND(RM2020_стандарт!N16*(1-26.7%),500)</f>
        <v>135500</v>
      </c>
      <c r="L16" s="61">
        <f>MROUND(RM2020_стандарт!O16*(1-26.7%),500)</f>
        <v>108000</v>
      </c>
      <c r="M16" s="64">
        <f>MROUND(RM2020_стандарт!P16*(1-26.7%),500)</f>
        <v>119500</v>
      </c>
      <c r="N16" s="71">
        <f>MROUND(RM2020_стандарт!Q16*(1-26.7%),500)</f>
        <v>144500</v>
      </c>
    </row>
    <row r="17" spans="1:14" ht="17.399999999999999">
      <c r="A17" s="5">
        <v>3000</v>
      </c>
      <c r="B17" s="51">
        <v>2250</v>
      </c>
      <c r="C17" s="61">
        <f>MROUND(RM2020_стандарт!F17*(1-26.7%),500)</f>
        <v>86500</v>
      </c>
      <c r="D17" s="64">
        <f>MROUND(RM2020_стандарт!G17*(1-26.7%),500)</f>
        <v>100000</v>
      </c>
      <c r="E17" s="71">
        <f>MROUND(RM2020_стандарт!H17*(1-26.7%),500)</f>
        <v>128500</v>
      </c>
      <c r="F17" s="61">
        <f>MROUND(RM2020_стандарт!I17*(1-26.7%),500)</f>
        <v>93500</v>
      </c>
      <c r="G17" s="64">
        <f>MROUND(RM2020_стандарт!J17*(1-26.7%),500)</f>
        <v>105000</v>
      </c>
      <c r="H17" s="71">
        <f>MROUND(RM2020_стандарт!K17*(1-26.7%),500)</f>
        <v>130000</v>
      </c>
      <c r="I17" s="61">
        <f>MROUND(RM2020_стандарт!L17*(1-26.7%),500)</f>
        <v>100500</v>
      </c>
      <c r="J17" s="64">
        <f>MROUND(RM2020_стандарт!M17*(1-26.7%),500)</f>
        <v>112000</v>
      </c>
      <c r="K17" s="71">
        <f>MROUND(RM2020_стандарт!N17*(1-26.7%),500)</f>
        <v>137000</v>
      </c>
      <c r="L17" s="61">
        <f>MROUND(RM2020_стандарт!O17*(1-26.7%),500)</f>
        <v>109000</v>
      </c>
      <c r="M17" s="64">
        <f>MROUND(RM2020_стандарт!P17*(1-26.7%),500)</f>
        <v>120500</v>
      </c>
      <c r="N17" s="71">
        <f>MROUND(RM2020_стандарт!Q17*(1-26.7%),500)</f>
        <v>145500</v>
      </c>
    </row>
    <row r="18" spans="1:14" ht="17.399999999999999">
      <c r="A18" s="5">
        <v>3000</v>
      </c>
      <c r="B18" s="51">
        <v>2500</v>
      </c>
      <c r="C18" s="61">
        <f>MROUND(RM2020_стандарт!F18*(1-26.7%),500)</f>
        <v>92000</v>
      </c>
      <c r="D18" s="64">
        <f>MROUND(RM2020_стандарт!G18*(1-26.7%),500)</f>
        <v>106000</v>
      </c>
      <c r="E18" s="71">
        <f>MROUND(RM2020_стандарт!H18*(1-26.7%),500)</f>
        <v>136500</v>
      </c>
      <c r="F18" s="61">
        <f>MROUND(RM2020_стандарт!I18*(1-26.7%),500)</f>
        <v>100000</v>
      </c>
      <c r="G18" s="64">
        <f>MROUND(RM2020_стандарт!J18*(1-26.7%),500)</f>
        <v>112000</v>
      </c>
      <c r="H18" s="71">
        <f>MROUND(RM2020_стандарт!K18*(1-26.7%),500)</f>
        <v>138500</v>
      </c>
      <c r="I18" s="61">
        <f>MROUND(RM2020_стандарт!L18*(1-26.7%),500)</f>
        <v>107000</v>
      </c>
      <c r="J18" s="64">
        <f>MROUND(RM2020_стандарт!M18*(1-26.7%),500)</f>
        <v>119000</v>
      </c>
      <c r="K18" s="71">
        <f>MROUND(RM2020_стандарт!N18*(1-26.7%),500)</f>
        <v>145500</v>
      </c>
      <c r="L18" s="61">
        <f>MROUND(RM2020_стандарт!O18*(1-26.7%),500)</f>
        <v>115500</v>
      </c>
      <c r="M18" s="64">
        <f>MROUND(RM2020_стандарт!P18*(1-26.7%),500)</f>
        <v>127500</v>
      </c>
      <c r="N18" s="71">
        <f>MROUND(RM2020_стандарт!Q18*(1-26.7%),500)</f>
        <v>154500</v>
      </c>
    </row>
    <row r="19" spans="1:14" ht="17.399999999999999">
      <c r="A19" s="5">
        <v>3000</v>
      </c>
      <c r="B19" s="51">
        <v>3000</v>
      </c>
      <c r="C19" s="61">
        <f>MROUND(RM2020_стандарт!F19*(1-26.7%),500)</f>
        <v>113000</v>
      </c>
      <c r="D19" s="64">
        <f>MROUND(RM2020_стандарт!G19*(1-26.7%),500)</f>
        <v>130500</v>
      </c>
      <c r="E19" s="71">
        <f>MROUND(RM2020_стандарт!H19*(1-26.7%),500)</f>
        <v>169500</v>
      </c>
      <c r="F19" s="61">
        <f>MROUND(RM2020_стандарт!I19*(1-26.7%),500)</f>
        <v>118000</v>
      </c>
      <c r="G19" s="64">
        <f>MROUND(RM2020_стандарт!J19*(1-26.7%),500)</f>
        <v>133500</v>
      </c>
      <c r="H19" s="71">
        <f>MROUND(RM2020_стандарт!K19*(1-26.7%),500)</f>
        <v>167500</v>
      </c>
      <c r="I19" s="61">
        <f>MROUND(RM2020_стандарт!L19*(1-26.7%),500)</f>
        <v>125000</v>
      </c>
      <c r="J19" s="64">
        <f>MROUND(RM2020_стандарт!M19*(1-26.7%),500)</f>
        <v>140500</v>
      </c>
      <c r="K19" s="71">
        <f>MROUND(RM2020_стандарт!N19*(1-26.7%),500)</f>
        <v>174500</v>
      </c>
      <c r="L19" s="61">
        <f>MROUND(RM2020_стандарт!O19*(1-26.7%),500)</f>
        <v>134000</v>
      </c>
      <c r="M19" s="64">
        <f>MROUND(RM2020_стандарт!P19*(1-26.7%),500)</f>
        <v>149000</v>
      </c>
      <c r="N19" s="71">
        <f>MROUND(RM2020_стандарт!Q19*(1-26.7%),500)</f>
        <v>183000</v>
      </c>
    </row>
    <row r="20" spans="1:14" ht="17.399999999999999">
      <c r="A20" s="5">
        <v>3500</v>
      </c>
      <c r="B20" s="51">
        <v>2125</v>
      </c>
      <c r="C20" s="61">
        <f>MROUND(RM2020_стандарт!F20*(1-26.7%),500)</f>
        <v>95500</v>
      </c>
      <c r="D20" s="64">
        <f>MROUND(RM2020_стандарт!G20*(1-26.7%),500)</f>
        <v>110500</v>
      </c>
      <c r="E20" s="71">
        <f>MROUND(RM2020_стандарт!H20*(1-26.7%),500)</f>
        <v>143500</v>
      </c>
      <c r="F20" s="61">
        <f>MROUND(RM2020_стандарт!I20*(1-26.7%),500)</f>
        <v>101000</v>
      </c>
      <c r="G20" s="64">
        <f>MROUND(RM2020_стандарт!J20*(1-26.7%),500)</f>
        <v>114000</v>
      </c>
      <c r="H20" s="71">
        <f>MROUND(RM2020_стандарт!K20*(1-26.7%),500)</f>
        <v>143000</v>
      </c>
      <c r="I20" s="61">
        <f>MROUND(RM2020_стандарт!L20*(1-26.7%),500)</f>
        <v>108000</v>
      </c>
      <c r="J20" s="64">
        <f>MROUND(RM2020_стандарт!M20*(1-26.7%),500)</f>
        <v>121000</v>
      </c>
      <c r="K20" s="71">
        <f>MROUND(RM2020_стандарт!N20*(1-26.7%),500)</f>
        <v>150000</v>
      </c>
      <c r="L20" s="61">
        <f>MROUND(RM2020_стандарт!O20*(1-26.7%),500)</f>
        <v>116500</v>
      </c>
      <c r="M20" s="64">
        <f>MROUND(RM2020_стандарт!P20*(1-26.7%),500)</f>
        <v>130000</v>
      </c>
      <c r="N20" s="71">
        <f>MROUND(RM2020_стандарт!Q20*(1-26.7%),500)</f>
        <v>158500</v>
      </c>
    </row>
    <row r="21" spans="1:14" ht="17.399999999999999">
      <c r="A21" s="5">
        <v>3500</v>
      </c>
      <c r="B21" s="51">
        <v>2250</v>
      </c>
      <c r="C21" s="61">
        <f>MROUND(RM2020_стандарт!F21*(1-26.7%),500)</f>
        <v>97000</v>
      </c>
      <c r="D21" s="64">
        <f>MROUND(RM2020_стандарт!G21*(1-26.7%),500)</f>
        <v>112500</v>
      </c>
      <c r="E21" s="71">
        <f>MROUND(RM2020_стандарт!H21*(1-26.7%),500)</f>
        <v>145500</v>
      </c>
      <c r="F21" s="61">
        <f>MROUND(RM2020_стандарт!I21*(1-26.7%),500)</f>
        <v>102500</v>
      </c>
      <c r="G21" s="64">
        <f>MROUND(RM2020_стандарт!J21*(1-26.7%),500)</f>
        <v>115500</v>
      </c>
      <c r="H21" s="71">
        <f>MROUND(RM2020_стандарт!K21*(1-26.7%),500)</f>
        <v>145000</v>
      </c>
      <c r="I21" s="61">
        <f>MROUND(RM2020_стандарт!L21*(1-26.7%),500)</f>
        <v>109500</v>
      </c>
      <c r="J21" s="64">
        <f>MROUND(RM2020_стандарт!M21*(1-26.7%),500)</f>
        <v>122500</v>
      </c>
      <c r="K21" s="71">
        <f>MROUND(RM2020_стандарт!N21*(1-26.7%),500)</f>
        <v>151500</v>
      </c>
      <c r="L21" s="61">
        <f>MROUND(RM2020_стандарт!O21*(1-26.7%),500)</f>
        <v>118000</v>
      </c>
      <c r="M21" s="64">
        <f>MROUND(RM2020_стандарт!P21*(1-26.7%),500)</f>
        <v>131500</v>
      </c>
      <c r="N21" s="71">
        <f>MROUND(RM2020_стандарт!Q21*(1-26.7%),500)</f>
        <v>160500</v>
      </c>
    </row>
    <row r="22" spans="1:14" ht="17.399999999999999">
      <c r="A22" s="5">
        <v>3500</v>
      </c>
      <c r="B22" s="51">
        <v>2500</v>
      </c>
      <c r="C22" s="61">
        <f>MROUND(RM2020_стандарт!F22*(1-26.7%),500)</f>
        <v>101000</v>
      </c>
      <c r="D22" s="64">
        <f>MROUND(RM2020_стандарт!G22*(1-26.7%),500)</f>
        <v>117000</v>
      </c>
      <c r="E22" s="71">
        <f>MROUND(RM2020_стандарт!H22*(1-26.7%),500)</f>
        <v>152000</v>
      </c>
      <c r="F22" s="61">
        <f>MROUND(RM2020_стандарт!I22*(1-26.7%),500)</f>
        <v>106000</v>
      </c>
      <c r="G22" s="64">
        <f>MROUND(RM2020_стандарт!J22*(1-26.7%),500)</f>
        <v>120000</v>
      </c>
      <c r="H22" s="71">
        <f>MROUND(RM2020_стандарт!K22*(1-26.7%),500)</f>
        <v>150000</v>
      </c>
      <c r="I22" s="61">
        <f>MROUND(RM2020_стандарт!L22*(1-26.7%),500)</f>
        <v>113000</v>
      </c>
      <c r="J22" s="64">
        <f>MROUND(RM2020_стандарт!M22*(1-26.7%),500)</f>
        <v>127000</v>
      </c>
      <c r="K22" s="71">
        <f>MROUND(RM2020_стандарт!N22*(1-26.7%),500)</f>
        <v>157000</v>
      </c>
      <c r="L22" s="61">
        <f>MROUND(RM2020_стандарт!O22*(1-26.7%),500)</f>
        <v>121500</v>
      </c>
      <c r="M22" s="64">
        <f>MROUND(RM2020_стандарт!P22*(1-26.7%),500)</f>
        <v>135500</v>
      </c>
      <c r="N22" s="71">
        <f>MROUND(RM2020_стандарт!Q22*(1-26.7%),500)</f>
        <v>165500</v>
      </c>
    </row>
    <row r="23" spans="1:14" ht="17.399999999999999">
      <c r="A23" s="5">
        <v>4000</v>
      </c>
      <c r="B23" s="51">
        <v>2125</v>
      </c>
      <c r="C23" s="61">
        <f>MROUND(RM2020_стандарт!F23*(1-26.7%),500)</f>
        <v>104000</v>
      </c>
      <c r="D23" s="64">
        <f>MROUND(RM2020_стандарт!G23*(1-26.7%),500)</f>
        <v>121000</v>
      </c>
      <c r="E23" s="71">
        <f>MROUND(RM2020_стандарт!H23*(1-26.7%),500)</f>
        <v>158000</v>
      </c>
      <c r="F23" s="61">
        <f>MROUND(RM2020_стандарт!I23*(1-26.7%),500)</f>
        <v>108500</v>
      </c>
      <c r="G23" s="64">
        <f>MROUND(RM2020_стандарт!J23*(1-26.7%),500)</f>
        <v>123500</v>
      </c>
      <c r="H23" s="71">
        <f>MROUND(RM2020_стандарт!K23*(1-26.7%),500)</f>
        <v>155500</v>
      </c>
      <c r="I23" s="61">
        <f>MROUND(RM2020_стандарт!L23*(1-26.7%),500)</f>
        <v>115500</v>
      </c>
      <c r="J23" s="64">
        <f>MROUND(RM2020_стандарт!M23*(1-26.7%),500)</f>
        <v>130500</v>
      </c>
      <c r="K23" s="71">
        <f>MROUND(RM2020_стандарт!N23*(1-26.7%),500)</f>
        <v>162500</v>
      </c>
      <c r="L23" s="61">
        <f>MROUND(RM2020_стандарт!O23*(1-26.7%),500)</f>
        <v>124000</v>
      </c>
      <c r="M23" s="64">
        <f>MROUND(RM2020_стандарт!P23*(1-26.7%),500)</f>
        <v>139000</v>
      </c>
      <c r="N23" s="71">
        <f>MROUND(RM2020_стандарт!Q23*(1-26.7%),500)</f>
        <v>171000</v>
      </c>
    </row>
    <row r="24" spans="1:14" ht="17.399999999999999">
      <c r="A24" s="5">
        <v>4000</v>
      </c>
      <c r="B24" s="51">
        <v>2250</v>
      </c>
      <c r="C24" s="61">
        <f>MROUND(RM2020_стандарт!F24*(1-26.7%),500)</f>
        <v>106000</v>
      </c>
      <c r="D24" s="64">
        <f>MROUND(RM2020_стандарт!G24*(1-26.7%),500)</f>
        <v>123000</v>
      </c>
      <c r="E24" s="71">
        <f>MROUND(RM2020_стандарт!H24*(1-26.7%),500)</f>
        <v>160500</v>
      </c>
      <c r="F24" s="61">
        <f>MROUND(RM2020_стандарт!I24*(1-26.7%),500)</f>
        <v>110000</v>
      </c>
      <c r="G24" s="64">
        <f>MROUND(RM2020_стандарт!J24*(1-26.7%),500)</f>
        <v>125000</v>
      </c>
      <c r="H24" s="71">
        <f>MROUND(RM2020_стандарт!K24*(1-26.7%),500)</f>
        <v>157500</v>
      </c>
      <c r="I24" s="61">
        <f>MROUND(RM2020_стандарт!L24*(1-26.7%),500)</f>
        <v>117000</v>
      </c>
      <c r="J24" s="64">
        <f>MROUND(RM2020_стандарт!M24*(1-26.7%),500)</f>
        <v>132000</v>
      </c>
      <c r="K24" s="71">
        <f>MROUND(RM2020_стандарт!N24*(1-26.7%),500)</f>
        <v>164500</v>
      </c>
      <c r="L24" s="61">
        <f>MROUND(RM2020_стандарт!O24*(1-26.7%),500)</f>
        <v>125500</v>
      </c>
      <c r="M24" s="64">
        <f>MROUND(RM2020_стандарт!P24*(1-26.7%),500)</f>
        <v>140500</v>
      </c>
      <c r="N24" s="71">
        <f>MROUND(RM2020_стандарт!Q24*(1-26.7%),500)</f>
        <v>173000</v>
      </c>
    </row>
    <row r="25" spans="1:14" ht="17.399999999999999">
      <c r="A25" s="5">
        <v>4000</v>
      </c>
      <c r="B25" s="51">
        <v>2500</v>
      </c>
      <c r="C25" s="61">
        <f>MROUND(RM2020_стандарт!F25*(1-26.7%),500)</f>
        <v>119000</v>
      </c>
      <c r="D25" s="64">
        <f>MROUND(RM2020_стандарт!G25*(1-26.7%),500)</f>
        <v>138500</v>
      </c>
      <c r="E25" s="71">
        <f>MROUND(RM2020_стандарт!H25*(1-26.7%),500)</f>
        <v>181500</v>
      </c>
      <c r="F25" s="61">
        <f>MROUND(RM2020_стандарт!I25*(1-26.7%),500)</f>
        <v>121500</v>
      </c>
      <c r="G25" s="64">
        <f>MROUND(RM2020_стандарт!J25*(1-26.7%),500)</f>
        <v>138500</v>
      </c>
      <c r="H25" s="71">
        <f>MROUND(RM2020_стандарт!K25*(1-26.7%),500)</f>
        <v>176000</v>
      </c>
      <c r="I25" s="61">
        <f>MROUND(RM2020_стандарт!L25*(1-26.7%),500)</f>
        <v>128500</v>
      </c>
      <c r="J25" s="64">
        <f>MROUND(RM2020_стандарт!M25*(1-26.7%),500)</f>
        <v>145500</v>
      </c>
      <c r="K25" s="71">
        <f>MROUND(RM2020_стандарт!N25*(1-26.7%),500)</f>
        <v>183000</v>
      </c>
      <c r="L25" s="61">
        <f>MROUND(RM2020_стандарт!O25*(1-26.7%),500)</f>
        <v>137000</v>
      </c>
      <c r="M25" s="64">
        <f>MROUND(RM2020_стандарт!P25*(1-26.7%),500)</f>
        <v>154000</v>
      </c>
      <c r="N25" s="71">
        <f>MROUND(RM2020_стандарт!Q25*(1-26.7%),500)</f>
        <v>191500</v>
      </c>
    </row>
    <row r="26" spans="1:14" ht="17.399999999999999">
      <c r="A26" s="5">
        <v>5000</v>
      </c>
      <c r="B26" s="51">
        <v>2125</v>
      </c>
      <c r="C26" s="61">
        <f>MROUND(RM2020_стандарт!F26*(1-26.7%),500)</f>
        <v>122000</v>
      </c>
      <c r="D26" s="64">
        <f>MROUND(RM2020_стандарт!G26*(1-26.7%),500)</f>
        <v>154500</v>
      </c>
      <c r="E26" s="71">
        <f>MROUND(RM2020_стандарт!H26*(1-26.7%),500)</f>
        <v>204000</v>
      </c>
      <c r="F26" s="61">
        <f>MROUND(RM2020_стандарт!I26*(1-26.7%),500)</f>
        <v>124000</v>
      </c>
      <c r="G26" s="64">
        <f>MROUND(RM2020_стандарт!J26*(1-26.7%),500)</f>
        <v>152500</v>
      </c>
      <c r="H26" s="71">
        <f>MROUND(RM2020_стандарт!K26*(1-26.7%),500)</f>
        <v>195500</v>
      </c>
      <c r="I26" s="61">
        <f>MROUND(RM2020_стандарт!L26*(1-26.7%),500)</f>
        <v>131000</v>
      </c>
      <c r="J26" s="64">
        <f>MROUND(RM2020_стандарт!M26*(1-26.7%),500)</f>
        <v>159500</v>
      </c>
      <c r="K26" s="71">
        <f>MROUND(RM2020_стандарт!N26*(1-26.7%),500)</f>
        <v>202500</v>
      </c>
      <c r="L26" s="61">
        <f>MROUND(RM2020_стандарт!O26*(1-26.7%),500)</f>
        <v>140000</v>
      </c>
      <c r="M26" s="64">
        <f>MROUND(RM2020_стандарт!P26*(1-26.7%),500)</f>
        <v>168000</v>
      </c>
      <c r="N26" s="71">
        <f>MROUND(RM2020_стандарт!Q26*(1-26.7%),500)</f>
        <v>211000</v>
      </c>
    </row>
    <row r="27" spans="1:14" ht="17.399999999999999">
      <c r="A27" s="5">
        <v>5000</v>
      </c>
      <c r="B27" s="51">
        <v>2250</v>
      </c>
      <c r="C27" s="61">
        <f>MROUND(RM2020_стандарт!F27*(1-26.7%),500)</f>
        <v>124000</v>
      </c>
      <c r="D27" s="64">
        <f>MROUND(RM2020_стандарт!G27*(1-26.7%),500)</f>
        <v>157000</v>
      </c>
      <c r="E27" s="71">
        <f>MROUND(RM2020_стандарт!H27*(1-26.7%),500)</f>
        <v>207000</v>
      </c>
      <c r="F27" s="61">
        <f>MROUND(RM2020_стандарт!I27*(1-26.7%),500)</f>
        <v>126000</v>
      </c>
      <c r="G27" s="64">
        <f>MROUND(RM2020_стандарт!J27*(1-26.7%),500)</f>
        <v>154500</v>
      </c>
      <c r="H27" s="71">
        <f>MROUND(RM2020_стандарт!K27*(1-26.7%),500)</f>
        <v>198000</v>
      </c>
      <c r="I27" s="61">
        <f>MROUND(RM2020_стандарт!L27*(1-26.7%),500)</f>
        <v>133000</v>
      </c>
      <c r="J27" s="64">
        <f>MROUND(RM2020_стандарт!M27*(1-26.7%),500)</f>
        <v>161500</v>
      </c>
      <c r="K27" s="71">
        <f>MROUND(RM2020_стандарт!N27*(1-26.7%),500)</f>
        <v>205000</v>
      </c>
      <c r="L27" s="61">
        <f>MROUND(RM2020_стандарт!O27*(1-26.7%),500)</f>
        <v>141500</v>
      </c>
      <c r="M27" s="64">
        <f>MROUND(RM2020_стандарт!P27*(1-26.7%),500)</f>
        <v>170000</v>
      </c>
      <c r="N27" s="71">
        <f>MROUND(RM2020_стандарт!Q27*(1-26.7%),500)</f>
        <v>213500</v>
      </c>
    </row>
    <row r="28" spans="1:14" ht="18" thickBot="1">
      <c r="A28" s="53">
        <v>5000</v>
      </c>
      <c r="B28" s="54">
        <v>2500</v>
      </c>
      <c r="C28" s="62">
        <f>MROUND(RM2020_стандарт!F28*(1-26.7%),50)</f>
        <v>139950</v>
      </c>
      <c r="D28" s="65">
        <f>MROUND(RM2020_стандарт!G28*(1-26.7%),500)</f>
        <v>177500</v>
      </c>
      <c r="E28" s="72">
        <f>MROUND(RM2020_стандарт!H28*(1-26.7%),500)</f>
        <v>235000</v>
      </c>
      <c r="F28" s="62">
        <f>MROUND(RM2020_стандарт!I28*(1-26.7%),500)</f>
        <v>140000</v>
      </c>
      <c r="G28" s="65">
        <f>MROUND(RM2020_стандарт!J28*(1-26.7%),500)</f>
        <v>172500</v>
      </c>
      <c r="H28" s="72">
        <f>MROUND(RM2020_стандарт!K28*(1-26.7%),500)</f>
        <v>222500</v>
      </c>
      <c r="I28" s="62">
        <f>MROUND(RM2020_стандарт!L28*(1-26.7%),500)</f>
        <v>0</v>
      </c>
      <c r="J28" s="65">
        <f>MROUND(RM2020_стандарт!M28*(1-26.7%),500)</f>
        <v>0</v>
      </c>
      <c r="K28" s="72">
        <f>MROUND(RM2020_стандарт!N28*(1-26.7%),500)</f>
        <v>0</v>
      </c>
      <c r="L28" s="62">
        <f>MROUND(RM2020_стандарт!O28*(1-26.7%),500)</f>
        <v>155500</v>
      </c>
      <c r="M28" s="65">
        <f>MROUND(RM2020_стандарт!P28*(1-26.7%),500)</f>
        <v>188000</v>
      </c>
      <c r="N28" s="72">
        <f>MROUND(RM2020_стандарт!Q28*(1-26.7%),500)</f>
        <v>238000</v>
      </c>
    </row>
    <row r="29" spans="1:14">
      <c r="F29" s="2"/>
    </row>
    <row r="30" spans="1:14">
      <c r="F30" s="2"/>
    </row>
    <row r="31" spans="1:14">
      <c r="F31" s="2"/>
    </row>
    <row r="32" spans="1:14">
      <c r="F32" s="2"/>
    </row>
    <row r="33" spans="6:6">
      <c r="F33" s="2"/>
    </row>
    <row r="34" spans="6:6">
      <c r="F34" s="2"/>
    </row>
    <row r="35" spans="6:6">
      <c r="F35" s="2"/>
    </row>
    <row r="36" spans="6:6">
      <c r="F36" s="2"/>
    </row>
    <row r="37" spans="6:6">
      <c r="F37" s="2"/>
    </row>
    <row r="38" spans="6:6">
      <c r="F38" s="2"/>
    </row>
    <row r="39" spans="6:6">
      <c r="F39" s="2"/>
    </row>
    <row r="40" spans="6:6">
      <c r="F40" s="2"/>
    </row>
    <row r="41" spans="6:6">
      <c r="F41" s="2"/>
    </row>
    <row r="42" spans="6:6">
      <c r="F42" s="2"/>
    </row>
    <row r="43" spans="6:6">
      <c r="F43" s="2"/>
    </row>
  </sheetData>
  <sortState ref="A6:Q28">
    <sortCondition ref="A6:A28"/>
    <sortCondition ref="B6:B28"/>
  </sortState>
  <mergeCells count="8">
    <mergeCell ref="C5:N5"/>
    <mergeCell ref="A3:B3"/>
    <mergeCell ref="A4:B4"/>
    <mergeCell ref="A1:N1"/>
    <mergeCell ref="F3:H3"/>
    <mergeCell ref="I3:K3"/>
    <mergeCell ref="L3:N3"/>
    <mergeCell ref="C3:E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&amp;L&amp;12Хёрманн Руссия&amp;C&amp;16Прайс на комплект ворот Renomatic 2020 с приводом
(розница)&amp;R&amp;12 30.03.2020 г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55" zoomScaleNormal="55" workbookViewId="0">
      <selection activeCell="R30" sqref="R30"/>
    </sheetView>
  </sheetViews>
  <sheetFormatPr defaultColWidth="11.44140625" defaultRowHeight="13.2"/>
  <cols>
    <col min="1" max="2" width="15.88671875" style="1" customWidth="1"/>
    <col min="3" max="5" width="16.44140625" style="2" hidden="1" customWidth="1"/>
    <col min="6" max="6" width="16.44140625" style="2" customWidth="1"/>
    <col min="7" max="8" width="16.44140625" style="2" hidden="1" customWidth="1"/>
    <col min="9" max="17" width="16.44140625" style="2" customWidth="1"/>
  </cols>
  <sheetData>
    <row r="1" spans="1:17" ht="32.4">
      <c r="A1" s="121" t="s">
        <v>62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3.8" thickBot="1"/>
    <row r="3" spans="1:17" s="3" customFormat="1" ht="112.95" customHeight="1" thickBot="1">
      <c r="A3" s="117" t="s">
        <v>61</v>
      </c>
      <c r="B3" s="118"/>
      <c r="C3" s="122" t="s">
        <v>76</v>
      </c>
      <c r="D3" s="123"/>
      <c r="E3" s="124"/>
      <c r="F3" s="122" t="s">
        <v>77</v>
      </c>
      <c r="G3" s="123"/>
      <c r="H3" s="124"/>
      <c r="I3" s="122" t="s">
        <v>78</v>
      </c>
      <c r="J3" s="123"/>
      <c r="K3" s="124"/>
      <c r="L3" s="122" t="s">
        <v>79</v>
      </c>
      <c r="M3" s="123"/>
      <c r="N3" s="124"/>
      <c r="O3" s="122" t="s">
        <v>80</v>
      </c>
      <c r="P3" s="123"/>
      <c r="Q3" s="124"/>
    </row>
    <row r="4" spans="1:17" s="67" customFormat="1" ht="34.799999999999997">
      <c r="A4" s="119" t="s">
        <v>16</v>
      </c>
      <c r="B4" s="120"/>
      <c r="C4" s="66" t="s">
        <v>14</v>
      </c>
      <c r="D4" s="68" t="s">
        <v>15</v>
      </c>
      <c r="E4" s="69" t="s">
        <v>60</v>
      </c>
      <c r="F4" s="66" t="s">
        <v>14</v>
      </c>
      <c r="G4" s="68" t="s">
        <v>15</v>
      </c>
      <c r="H4" s="69" t="s">
        <v>60</v>
      </c>
      <c r="I4" s="66" t="s">
        <v>14</v>
      </c>
      <c r="J4" s="68" t="s">
        <v>15</v>
      </c>
      <c r="K4" s="69" t="s">
        <v>60</v>
      </c>
      <c r="L4" s="66" t="s">
        <v>14</v>
      </c>
      <c r="M4" s="68" t="s">
        <v>15</v>
      </c>
      <c r="N4" s="69" t="s">
        <v>60</v>
      </c>
      <c r="O4" s="66" t="s">
        <v>14</v>
      </c>
      <c r="P4" s="68" t="s">
        <v>15</v>
      </c>
      <c r="Q4" s="69" t="s">
        <v>60</v>
      </c>
    </row>
    <row r="5" spans="1:17" s="6" customFormat="1" ht="18" thickBot="1">
      <c r="A5" s="7" t="s">
        <v>17</v>
      </c>
      <c r="B5" s="8" t="s">
        <v>18</v>
      </c>
      <c r="C5" s="98"/>
      <c r="D5" s="98"/>
      <c r="E5" s="98"/>
      <c r="F5" s="134" t="s">
        <v>19</v>
      </c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6"/>
    </row>
    <row r="6" spans="1:17" s="4" customFormat="1" ht="21.6" customHeight="1">
      <c r="A6" s="9">
        <v>2375</v>
      </c>
      <c r="B6" s="50">
        <v>2000</v>
      </c>
      <c r="C6" s="60">
        <f>Справочник!C4</f>
        <v>85942.95</v>
      </c>
      <c r="D6" s="63">
        <f>Справочник!H4</f>
        <v>106756.79999999999</v>
      </c>
      <c r="E6" s="70">
        <f>Справочник!M4</f>
        <v>136967.29999999999</v>
      </c>
      <c r="F6" s="60">
        <f>Справочник!D4</f>
        <v>90117.45</v>
      </c>
      <c r="G6" s="63">
        <f>Справочник!I4</f>
        <v>110931.29999999999</v>
      </c>
      <c r="H6" s="70">
        <f>Справочник!N4</f>
        <v>141141.79999999999</v>
      </c>
      <c r="I6" s="60">
        <f>Справочник!E4</f>
        <v>102992</v>
      </c>
      <c r="J6" s="63">
        <f>Справочник!J4</f>
        <v>121091</v>
      </c>
      <c r="K6" s="70">
        <f>Справочник!O4</f>
        <v>147361</v>
      </c>
      <c r="L6" s="60">
        <f>Справочник!F4</f>
        <v>112429</v>
      </c>
      <c r="M6" s="63">
        <f>Справочник!K4</f>
        <v>130528</v>
      </c>
      <c r="N6" s="70">
        <f>Справочник!P4</f>
        <v>156798</v>
      </c>
      <c r="O6" s="60">
        <f>Справочник!G4</f>
        <v>124278</v>
      </c>
      <c r="P6" s="63">
        <f>Справочник!L4</f>
        <v>142377</v>
      </c>
      <c r="Q6" s="70">
        <f>Справочник!Q4</f>
        <v>168647</v>
      </c>
    </row>
    <row r="7" spans="1:17" s="4" customFormat="1" ht="21.6" customHeight="1">
      <c r="A7" s="10">
        <v>2375</v>
      </c>
      <c r="B7" s="51">
        <v>2125</v>
      </c>
      <c r="C7" s="61">
        <f>Справочник!C3</f>
        <v>85693.4</v>
      </c>
      <c r="D7" s="64">
        <f>Справочник!H3</f>
        <v>106626.84999999999</v>
      </c>
      <c r="E7" s="71">
        <f>Справочник!M3</f>
        <v>136718.9</v>
      </c>
      <c r="F7" s="61">
        <f>Справочник!D3</f>
        <v>89867.9</v>
      </c>
      <c r="G7" s="64">
        <f>Справочник!I3</f>
        <v>110801.34999999999</v>
      </c>
      <c r="H7" s="71">
        <f>Справочник!N3</f>
        <v>140893.4</v>
      </c>
      <c r="I7" s="61">
        <f>Справочник!E3</f>
        <v>102775</v>
      </c>
      <c r="J7" s="64">
        <f>Справочник!J3</f>
        <v>120978</v>
      </c>
      <c r="K7" s="71">
        <f>Справочник!O3</f>
        <v>147145</v>
      </c>
      <c r="L7" s="61">
        <f>Справочник!F3</f>
        <v>112212</v>
      </c>
      <c r="M7" s="64">
        <f>Справочник!K3</f>
        <v>130415</v>
      </c>
      <c r="N7" s="71">
        <f>Справочник!P3</f>
        <v>156582</v>
      </c>
      <c r="O7" s="61">
        <f>Справочник!G3</f>
        <v>124061</v>
      </c>
      <c r="P7" s="64">
        <f>Справочник!L3</f>
        <v>142264</v>
      </c>
      <c r="Q7" s="71">
        <f>Справочник!Q3</f>
        <v>168431</v>
      </c>
    </row>
    <row r="8" spans="1:17" s="4" customFormat="1" ht="21.6" customHeight="1">
      <c r="A8" s="5">
        <v>2500</v>
      </c>
      <c r="B8" s="51">
        <v>2000</v>
      </c>
      <c r="C8" s="61">
        <f>Справочник!C8</f>
        <v>85942.95</v>
      </c>
      <c r="D8" s="64">
        <f>Справочник!H8</f>
        <v>106756.79999999999</v>
      </c>
      <c r="E8" s="71">
        <f>Справочник!M8</f>
        <v>136967.29999999999</v>
      </c>
      <c r="F8" s="61">
        <f>Справочник!D8</f>
        <v>90117.45</v>
      </c>
      <c r="G8" s="64">
        <f>Справочник!I8</f>
        <v>110931.29999999999</v>
      </c>
      <c r="H8" s="71">
        <f>Справочник!N8</f>
        <v>141141.79999999999</v>
      </c>
      <c r="I8" s="61">
        <f>Справочник!E8</f>
        <v>102992</v>
      </c>
      <c r="J8" s="64">
        <f>Справочник!J8</f>
        <v>121091</v>
      </c>
      <c r="K8" s="71">
        <f>Справочник!O8</f>
        <v>147361</v>
      </c>
      <c r="L8" s="61">
        <f>Справочник!F8</f>
        <v>112429</v>
      </c>
      <c r="M8" s="64">
        <f>Справочник!K8</f>
        <v>130528</v>
      </c>
      <c r="N8" s="71">
        <f>Справочник!P8</f>
        <v>156798</v>
      </c>
      <c r="O8" s="61">
        <f>Справочник!G8</f>
        <v>124278</v>
      </c>
      <c r="P8" s="64">
        <f>Справочник!L8</f>
        <v>142377</v>
      </c>
      <c r="Q8" s="71">
        <f>Справочник!Q8</f>
        <v>168647</v>
      </c>
    </row>
    <row r="9" spans="1:17" s="4" customFormat="1" ht="21.6" customHeight="1">
      <c r="A9" s="5">
        <v>2500</v>
      </c>
      <c r="B9" s="51">
        <v>2125</v>
      </c>
      <c r="C9" s="61">
        <f>Справочник!C7</f>
        <v>85693.4</v>
      </c>
      <c r="D9" s="64">
        <f>Справочник!H7</f>
        <v>106626.84999999999</v>
      </c>
      <c r="E9" s="71">
        <f>Справочник!M7</f>
        <v>136718.9</v>
      </c>
      <c r="F9" s="61">
        <f>Справочник!D7</f>
        <v>89867.9</v>
      </c>
      <c r="G9" s="64">
        <f>Справочник!I7</f>
        <v>110801.34999999999</v>
      </c>
      <c r="H9" s="71">
        <f>Справочник!N7</f>
        <v>140893.4</v>
      </c>
      <c r="I9" s="61">
        <f>Справочник!E7</f>
        <v>102775</v>
      </c>
      <c r="J9" s="64">
        <f>Справочник!J7</f>
        <v>120978</v>
      </c>
      <c r="K9" s="71">
        <f>Справочник!O7</f>
        <v>147145</v>
      </c>
      <c r="L9" s="61">
        <f>Справочник!F7</f>
        <v>112212</v>
      </c>
      <c r="M9" s="64">
        <f>Справочник!K7</f>
        <v>130415</v>
      </c>
      <c r="N9" s="71">
        <f>Справочник!P7</f>
        <v>156582</v>
      </c>
      <c r="O9" s="61">
        <f>Справочник!G7</f>
        <v>124061</v>
      </c>
      <c r="P9" s="64">
        <f>Справочник!L7</f>
        <v>142264</v>
      </c>
      <c r="Q9" s="71">
        <f>Справочник!Q7</f>
        <v>168431</v>
      </c>
    </row>
    <row r="10" spans="1:17" s="4" customFormat="1" ht="21.6" customHeight="1">
      <c r="A10" s="10">
        <v>2500</v>
      </c>
      <c r="B10" s="51">
        <v>2250</v>
      </c>
      <c r="C10" s="61">
        <f>Справочник!C6</f>
        <v>89103.15</v>
      </c>
      <c r="D10" s="64">
        <f>Справочник!H6</f>
        <v>110036.59999999999</v>
      </c>
      <c r="E10" s="71">
        <f>Справочник!M6</f>
        <v>141079.69999999998</v>
      </c>
      <c r="F10" s="61">
        <f>Справочник!D6</f>
        <v>93277.65</v>
      </c>
      <c r="G10" s="64">
        <f>Справочник!I6</f>
        <v>114211.09999999999</v>
      </c>
      <c r="H10" s="71">
        <f>Справочник!N6</f>
        <v>145254.19999999998</v>
      </c>
      <c r="I10" s="61">
        <f>Справочник!E6</f>
        <v>105740</v>
      </c>
      <c r="J10" s="64">
        <f>Справочник!J6</f>
        <v>123943</v>
      </c>
      <c r="K10" s="71">
        <f>Справочник!O6</f>
        <v>150937</v>
      </c>
      <c r="L10" s="61">
        <f>Справочник!F6</f>
        <v>115177</v>
      </c>
      <c r="M10" s="64">
        <f>Справочник!K6</f>
        <v>133380</v>
      </c>
      <c r="N10" s="71">
        <f>Справочник!P6</f>
        <v>160374</v>
      </c>
      <c r="O10" s="61">
        <f>Справочник!G6</f>
        <v>127026</v>
      </c>
      <c r="P10" s="64">
        <f>Справочник!L6</f>
        <v>145229</v>
      </c>
      <c r="Q10" s="71">
        <f>Справочник!Q6</f>
        <v>172223</v>
      </c>
    </row>
    <row r="11" spans="1:17" s="4" customFormat="1" ht="21.6" customHeight="1">
      <c r="A11" s="10">
        <v>2500</v>
      </c>
      <c r="B11" s="51">
        <v>2500</v>
      </c>
      <c r="C11" s="61">
        <f>Справочник!C5</f>
        <v>92318.549999999988</v>
      </c>
      <c r="D11" s="64">
        <f>Справочник!H5</f>
        <v>116106.29999999999</v>
      </c>
      <c r="E11" s="71">
        <f>Справочник!M5</f>
        <v>148814.59999999998</v>
      </c>
      <c r="F11" s="61">
        <f>Справочник!D5</f>
        <v>96493.049999999988</v>
      </c>
      <c r="G11" s="64">
        <f>Справочник!I5</f>
        <v>120280.79999999999</v>
      </c>
      <c r="H11" s="71">
        <f>Справочник!N5</f>
        <v>152989.09999999998</v>
      </c>
      <c r="I11" s="61">
        <f>Справочник!E5</f>
        <v>111282</v>
      </c>
      <c r="J11" s="64">
        <f>Справочник!J5</f>
        <v>131967</v>
      </c>
      <c r="K11" s="71">
        <f>Справочник!O5</f>
        <v>160409</v>
      </c>
      <c r="L11" s="61">
        <f>Справочник!F5</f>
        <v>120719</v>
      </c>
      <c r="M11" s="64">
        <f>Справочник!K5</f>
        <v>141404</v>
      </c>
      <c r="N11" s="71">
        <f>Справочник!P5</f>
        <v>169846</v>
      </c>
      <c r="O11" s="61">
        <f>Справочник!G5</f>
        <v>132568</v>
      </c>
      <c r="P11" s="64">
        <f>Справочник!L5</f>
        <v>153253</v>
      </c>
      <c r="Q11" s="71">
        <f>Справочник!Q5</f>
        <v>181695</v>
      </c>
    </row>
    <row r="12" spans="1:17" s="4" customFormat="1" ht="21.6" customHeight="1">
      <c r="A12" s="5">
        <v>2750</v>
      </c>
      <c r="B12" s="51">
        <v>2125</v>
      </c>
      <c r="C12" s="61">
        <f>Справочник!C11</f>
        <v>103772.54999999999</v>
      </c>
      <c r="D12" s="64">
        <f>Справочник!H11</f>
        <v>119947.29999999999</v>
      </c>
      <c r="E12" s="71">
        <f>Справочник!M11</f>
        <v>155034.94999999998</v>
      </c>
      <c r="F12" s="61">
        <f>Справочник!D11</f>
        <v>107947.04999999999</v>
      </c>
      <c r="G12" s="64">
        <f>Справочник!I11</f>
        <v>124121.79999999999</v>
      </c>
      <c r="H12" s="71">
        <f>Справочник!N11</f>
        <v>159209.44999999998</v>
      </c>
      <c r="I12" s="61">
        <f>Справочник!E11</f>
        <v>118496</v>
      </c>
      <c r="J12" s="64">
        <f>Справочник!J11</f>
        <v>132561</v>
      </c>
      <c r="K12" s="71">
        <f>Справочник!O11</f>
        <v>163072</v>
      </c>
      <c r="L12" s="61">
        <f>Справочник!F11</f>
        <v>127933</v>
      </c>
      <c r="M12" s="64">
        <f>Справочник!K11</f>
        <v>141998</v>
      </c>
      <c r="N12" s="71">
        <f>Справочник!P11</f>
        <v>172509</v>
      </c>
      <c r="O12" s="61">
        <f>Справочник!G11</f>
        <v>139782</v>
      </c>
      <c r="P12" s="64">
        <f>Справочник!L11</f>
        <v>153847</v>
      </c>
      <c r="Q12" s="71">
        <f>Справочник!Q11</f>
        <v>184358</v>
      </c>
    </row>
    <row r="13" spans="1:17" s="4" customFormat="1" ht="21.6" customHeight="1">
      <c r="A13" s="5">
        <v>2750</v>
      </c>
      <c r="B13" s="51">
        <v>2250</v>
      </c>
      <c r="C13" s="61">
        <f>Справочник!C10</f>
        <v>105515.95</v>
      </c>
      <c r="D13" s="64">
        <f>Справочник!H10</f>
        <v>121811.45</v>
      </c>
      <c r="E13" s="71">
        <f>Справочник!M10</f>
        <v>157255.59999999998</v>
      </c>
      <c r="F13" s="61">
        <f>Справочник!D10</f>
        <v>109690.45</v>
      </c>
      <c r="G13" s="64">
        <f>Справочник!I10</f>
        <v>125985.95</v>
      </c>
      <c r="H13" s="71">
        <f>Справочник!N10</f>
        <v>161430.09999999998</v>
      </c>
      <c r="I13" s="61">
        <f>Справочник!E10</f>
        <v>120012</v>
      </c>
      <c r="J13" s="64">
        <f>Справочник!J10</f>
        <v>134182</v>
      </c>
      <c r="K13" s="71">
        <f>Справочник!O10</f>
        <v>165003</v>
      </c>
      <c r="L13" s="61">
        <f>Справочник!F10</f>
        <v>129449</v>
      </c>
      <c r="M13" s="64">
        <f>Справочник!K10</f>
        <v>143619</v>
      </c>
      <c r="N13" s="71">
        <f>Справочник!P10</f>
        <v>174440</v>
      </c>
      <c r="O13" s="61">
        <f>Справочник!G10</f>
        <v>141298</v>
      </c>
      <c r="P13" s="64">
        <f>Справочник!L10</f>
        <v>155468</v>
      </c>
      <c r="Q13" s="71">
        <f>Справочник!Q10</f>
        <v>186289</v>
      </c>
    </row>
    <row r="14" spans="1:17" s="4" customFormat="1" ht="21.6" customHeight="1">
      <c r="A14" s="5">
        <v>2750</v>
      </c>
      <c r="B14" s="51">
        <v>2500</v>
      </c>
      <c r="C14" s="61">
        <f>Справочник!C9</f>
        <v>111943.29999999999</v>
      </c>
      <c r="D14" s="64">
        <f>Справочник!H9</f>
        <v>129308.29999999999</v>
      </c>
      <c r="E14" s="71">
        <f>Справочник!M9</f>
        <v>167012.19999999998</v>
      </c>
      <c r="F14" s="61">
        <f>Справочник!D9</f>
        <v>116117.79999999999</v>
      </c>
      <c r="G14" s="64">
        <f>Справочник!I9</f>
        <v>133482.79999999999</v>
      </c>
      <c r="H14" s="71">
        <f>Справочник!N9</f>
        <v>171186.69999999998</v>
      </c>
      <c r="I14" s="61">
        <f>Справочник!E9</f>
        <v>128347</v>
      </c>
      <c r="J14" s="64">
        <f>Справочник!J9</f>
        <v>143447</v>
      </c>
      <c r="K14" s="71">
        <f>Справочник!O9</f>
        <v>176233</v>
      </c>
      <c r="L14" s="61">
        <f>Справочник!F9</f>
        <v>137784</v>
      </c>
      <c r="M14" s="64">
        <f>Справочник!K9</f>
        <v>152884</v>
      </c>
      <c r="N14" s="71">
        <f>Справочник!P9</f>
        <v>185670</v>
      </c>
      <c r="O14" s="61">
        <f>Справочник!G9</f>
        <v>149633</v>
      </c>
      <c r="P14" s="64">
        <f>Справочник!L9</f>
        <v>164733</v>
      </c>
      <c r="Q14" s="71">
        <f>Справочник!Q9</f>
        <v>197519</v>
      </c>
    </row>
    <row r="15" spans="1:17" s="4" customFormat="1" ht="21.6" customHeight="1">
      <c r="A15" s="5">
        <v>3000</v>
      </c>
      <c r="B15" s="51">
        <v>2000</v>
      </c>
      <c r="C15" s="61">
        <f>Справочник!C16</f>
        <v>112346.95</v>
      </c>
      <c r="D15" s="64">
        <f>Справочник!H16</f>
        <v>130426.09999999998</v>
      </c>
      <c r="E15" s="71">
        <f>Справочник!M16</f>
        <v>169676.75</v>
      </c>
      <c r="F15" s="61">
        <f>Справочник!D16</f>
        <v>116521.45</v>
      </c>
      <c r="G15" s="64">
        <f>Справочник!I16</f>
        <v>134600.59999999998</v>
      </c>
      <c r="H15" s="71">
        <f>Справочник!N16</f>
        <v>173851.25</v>
      </c>
      <c r="I15" s="61">
        <f>Справочник!E16</f>
        <v>125952</v>
      </c>
      <c r="J15" s="64">
        <f>Справочник!J16</f>
        <v>141673</v>
      </c>
      <c r="K15" s="71">
        <f>Справочник!O16</f>
        <v>175804</v>
      </c>
      <c r="L15" s="61">
        <f>Справочник!F16</f>
        <v>135389</v>
      </c>
      <c r="M15" s="64">
        <f>Справочник!K16</f>
        <v>151110</v>
      </c>
      <c r="N15" s="71">
        <f>Справочник!P16</f>
        <v>185241</v>
      </c>
      <c r="O15" s="61">
        <f>Справочник!G16</f>
        <v>147238</v>
      </c>
      <c r="P15" s="64">
        <f>Справочник!L16</f>
        <v>162959</v>
      </c>
      <c r="Q15" s="71">
        <f>Справочник!Q16</f>
        <v>197090</v>
      </c>
    </row>
    <row r="16" spans="1:17" s="4" customFormat="1" ht="21.6" customHeight="1">
      <c r="A16" s="5">
        <v>3000</v>
      </c>
      <c r="B16" s="51">
        <v>2125</v>
      </c>
      <c r="C16" s="61">
        <f>Справочник!C15</f>
        <v>112335.45</v>
      </c>
      <c r="D16" s="64">
        <f>Справочник!H15</f>
        <v>130414.59999999998</v>
      </c>
      <c r="E16" s="71">
        <f>Справочник!M15</f>
        <v>169427.19999999998</v>
      </c>
      <c r="F16" s="61">
        <f>Справочник!D15</f>
        <v>116509.95</v>
      </c>
      <c r="G16" s="64">
        <f>Справочник!I15</f>
        <v>134589.09999999998</v>
      </c>
      <c r="H16" s="71">
        <f>Справочник!N15</f>
        <v>173601.69999999998</v>
      </c>
      <c r="I16" s="61">
        <f>Справочник!E15</f>
        <v>125942</v>
      </c>
      <c r="J16" s="64">
        <f>Справочник!J15</f>
        <v>141663</v>
      </c>
      <c r="K16" s="71">
        <f>Справочник!O15</f>
        <v>175587</v>
      </c>
      <c r="L16" s="61">
        <f>Справочник!F15</f>
        <v>135379</v>
      </c>
      <c r="M16" s="64">
        <f>Справочник!K15</f>
        <v>151100</v>
      </c>
      <c r="N16" s="71">
        <f>Справочник!P15</f>
        <v>185024</v>
      </c>
      <c r="O16" s="61">
        <f>Справочник!G15</f>
        <v>147228</v>
      </c>
      <c r="P16" s="64">
        <f>Справочник!L15</f>
        <v>162949</v>
      </c>
      <c r="Q16" s="71">
        <f>Справочник!Q15</f>
        <v>196873</v>
      </c>
    </row>
    <row r="17" spans="1:17" s="4" customFormat="1" ht="21.6" customHeight="1">
      <c r="A17" s="5">
        <v>3000</v>
      </c>
      <c r="B17" s="51">
        <v>2250</v>
      </c>
      <c r="C17" s="61">
        <f>Справочник!C14</f>
        <v>114079.99999999999</v>
      </c>
      <c r="D17" s="64">
        <f>Справочник!H14</f>
        <v>132159.15</v>
      </c>
      <c r="E17" s="71">
        <f>Справочник!M14</f>
        <v>171409.8</v>
      </c>
      <c r="F17" s="61">
        <f>Справочник!D14</f>
        <v>118254.49999999999</v>
      </c>
      <c r="G17" s="64">
        <f>Справочник!I14</f>
        <v>136333.65</v>
      </c>
      <c r="H17" s="71">
        <f>Справочник!N14</f>
        <v>175584.3</v>
      </c>
      <c r="I17" s="61">
        <f>Справочник!E14</f>
        <v>127459</v>
      </c>
      <c r="J17" s="64">
        <f>Справочник!J14</f>
        <v>143180</v>
      </c>
      <c r="K17" s="71">
        <f>Справочник!O14</f>
        <v>177311</v>
      </c>
      <c r="L17" s="61">
        <f>Справочник!F14</f>
        <v>136896</v>
      </c>
      <c r="M17" s="64">
        <f>Справочник!K14</f>
        <v>152617</v>
      </c>
      <c r="N17" s="71">
        <f>Справочник!P14</f>
        <v>186748</v>
      </c>
      <c r="O17" s="61">
        <f>Справочник!G14</f>
        <v>148745</v>
      </c>
      <c r="P17" s="64">
        <f>Справочник!L14</f>
        <v>164466</v>
      </c>
      <c r="Q17" s="71">
        <f>Справочник!Q14</f>
        <v>198597</v>
      </c>
    </row>
    <row r="18" spans="1:17" s="4" customFormat="1" ht="21.6" customHeight="1">
      <c r="A18" s="5">
        <v>3000</v>
      </c>
      <c r="B18" s="51">
        <v>2500</v>
      </c>
      <c r="C18" s="61">
        <f>Справочник!C13</f>
        <v>121101.9</v>
      </c>
      <c r="D18" s="64">
        <f>Справочник!H13</f>
        <v>140250.54999999999</v>
      </c>
      <c r="E18" s="71">
        <f>Справочник!M13</f>
        <v>181999</v>
      </c>
      <c r="F18" s="61">
        <f>Справочник!D13</f>
        <v>125276.4</v>
      </c>
      <c r="G18" s="64">
        <f>Справочник!I13</f>
        <v>144425.04999999999</v>
      </c>
      <c r="H18" s="71">
        <f>Справочник!N13</f>
        <v>186173.5</v>
      </c>
      <c r="I18" s="61">
        <f>Справочник!E13</f>
        <v>136311</v>
      </c>
      <c r="J18" s="64">
        <f>Справочник!J13</f>
        <v>152962</v>
      </c>
      <c r="K18" s="71">
        <f>Справочник!O13</f>
        <v>189265</v>
      </c>
      <c r="L18" s="61">
        <f>Справочник!F13</f>
        <v>145748</v>
      </c>
      <c r="M18" s="64">
        <f>Справочник!K13</f>
        <v>162399</v>
      </c>
      <c r="N18" s="71">
        <f>Справочник!P13</f>
        <v>198702</v>
      </c>
      <c r="O18" s="61">
        <f>Справочник!G13</f>
        <v>157597</v>
      </c>
      <c r="P18" s="64">
        <f>Справочник!L13</f>
        <v>174248</v>
      </c>
      <c r="Q18" s="71">
        <f>Справочник!Q13</f>
        <v>210551</v>
      </c>
    </row>
    <row r="19" spans="1:17" s="4" customFormat="1" ht="21.6" customHeight="1">
      <c r="A19" s="5">
        <v>3000</v>
      </c>
      <c r="B19" s="51">
        <v>3000</v>
      </c>
      <c r="C19" s="61">
        <f>Справочник!C12</f>
        <v>149726.54999999999</v>
      </c>
      <c r="D19" s="64">
        <f>Справочник!H12</f>
        <v>173990.39999999999</v>
      </c>
      <c r="E19" s="71">
        <f>Справочник!M12</f>
        <v>226919.15</v>
      </c>
      <c r="F19" s="61">
        <f>Справочник!D12</f>
        <v>153901.04999999999</v>
      </c>
      <c r="G19" s="64">
        <f>Справочник!I12</f>
        <v>178164.9</v>
      </c>
      <c r="H19" s="71">
        <f>Справочник!N12</f>
        <v>231093.65</v>
      </c>
      <c r="I19" s="61">
        <f>Справочник!E12</f>
        <v>161202</v>
      </c>
      <c r="J19" s="64">
        <f>Справочник!J12</f>
        <v>182301</v>
      </c>
      <c r="K19" s="71">
        <f>Справочник!O12</f>
        <v>228326</v>
      </c>
      <c r="L19" s="61">
        <f>Справочник!F12</f>
        <v>170639</v>
      </c>
      <c r="M19" s="64">
        <f>Справочник!K12</f>
        <v>191738</v>
      </c>
      <c r="N19" s="71">
        <f>Справочник!P12</f>
        <v>237763</v>
      </c>
      <c r="O19" s="61">
        <f>Справочник!G12</f>
        <v>182488</v>
      </c>
      <c r="P19" s="64">
        <f>Справочник!L12</f>
        <v>203587</v>
      </c>
      <c r="Q19" s="71">
        <f>Справочник!Q12</f>
        <v>249612</v>
      </c>
    </row>
    <row r="20" spans="1:17" s="4" customFormat="1" ht="21.6" customHeight="1">
      <c r="A20" s="5">
        <v>3500</v>
      </c>
      <c r="B20" s="51">
        <v>2125</v>
      </c>
      <c r="C20" s="61">
        <f>Справочник!C19</f>
        <v>125895.09999999999</v>
      </c>
      <c r="D20" s="64">
        <f>Справочник!H19</f>
        <v>146708.94999999998</v>
      </c>
      <c r="E20" s="71">
        <f>Справочник!M19</f>
        <v>191787.8</v>
      </c>
      <c r="F20" s="61">
        <f>Справочник!D19</f>
        <v>130069.59999999999</v>
      </c>
      <c r="G20" s="64">
        <f>Справочник!I19</f>
        <v>150883.44999999998</v>
      </c>
      <c r="H20" s="71">
        <f>Справочник!N19</f>
        <v>195962.3</v>
      </c>
      <c r="I20" s="61">
        <f>Справочник!E19</f>
        <v>137733</v>
      </c>
      <c r="J20" s="64">
        <f>Справочник!J19</f>
        <v>155832</v>
      </c>
      <c r="K20" s="71">
        <f>Справочник!O19</f>
        <v>195031</v>
      </c>
      <c r="L20" s="61">
        <f>Справочник!F19</f>
        <v>147170</v>
      </c>
      <c r="M20" s="64">
        <f>Справочник!K19</f>
        <v>165269</v>
      </c>
      <c r="N20" s="71">
        <f>Справочник!P19</f>
        <v>204468</v>
      </c>
      <c r="O20" s="61">
        <f>Справочник!G19</f>
        <v>159019</v>
      </c>
      <c r="P20" s="64">
        <f>Справочник!L19</f>
        <v>177118</v>
      </c>
      <c r="Q20" s="71">
        <f>Справочник!Q19</f>
        <v>216317</v>
      </c>
    </row>
    <row r="21" spans="1:17" s="4" customFormat="1" ht="21.6" customHeight="1">
      <c r="A21" s="5">
        <v>3500</v>
      </c>
      <c r="B21" s="51">
        <v>2250</v>
      </c>
      <c r="C21" s="61">
        <f>Справочник!C18</f>
        <v>128114.59999999998</v>
      </c>
      <c r="D21" s="64">
        <f>Справочник!H18</f>
        <v>149048.04999999999</v>
      </c>
      <c r="E21" s="71">
        <f>Справочник!M18</f>
        <v>194602.99999999997</v>
      </c>
      <c r="F21" s="61">
        <f>Справочник!D18</f>
        <v>132289.09999999998</v>
      </c>
      <c r="G21" s="64">
        <f>Справочник!I18</f>
        <v>153222.54999999999</v>
      </c>
      <c r="H21" s="71">
        <f>Справочник!N18</f>
        <v>198777.49999999997</v>
      </c>
      <c r="I21" s="61">
        <f>Справочник!E18</f>
        <v>139663</v>
      </c>
      <c r="J21" s="64">
        <f>Справочник!J18</f>
        <v>157866</v>
      </c>
      <c r="K21" s="71">
        <f>Справочник!O18</f>
        <v>197479</v>
      </c>
      <c r="L21" s="61">
        <f>Справочник!F18</f>
        <v>149100</v>
      </c>
      <c r="M21" s="64">
        <f>Справочник!K18</f>
        <v>167303</v>
      </c>
      <c r="N21" s="71">
        <f>Справочник!P18</f>
        <v>206916</v>
      </c>
      <c r="O21" s="61">
        <f>Справочник!G18</f>
        <v>160949</v>
      </c>
      <c r="P21" s="64">
        <f>Справочник!L18</f>
        <v>179152</v>
      </c>
      <c r="Q21" s="71">
        <f>Справочник!Q18</f>
        <v>218765</v>
      </c>
    </row>
    <row r="22" spans="1:17" s="4" customFormat="1" ht="21.6" customHeight="1">
      <c r="A22" s="5">
        <v>3500</v>
      </c>
      <c r="B22" s="51">
        <v>2500</v>
      </c>
      <c r="C22" s="61">
        <f>Справочник!C17</f>
        <v>133827.79999999999</v>
      </c>
      <c r="D22" s="64">
        <f>Справочник!H17</f>
        <v>155593.84999999998</v>
      </c>
      <c r="E22" s="71">
        <f>Справочник!M17</f>
        <v>203050.9</v>
      </c>
      <c r="F22" s="61">
        <f>Справочник!D17</f>
        <v>138002.29999999999</v>
      </c>
      <c r="G22" s="64">
        <f>Справочник!I17</f>
        <v>159768.34999999998</v>
      </c>
      <c r="H22" s="71">
        <f>Справочник!N17</f>
        <v>207225.4</v>
      </c>
      <c r="I22" s="61">
        <f>Справочник!E17</f>
        <v>144631</v>
      </c>
      <c r="J22" s="64">
        <f>Справочник!J17</f>
        <v>163558</v>
      </c>
      <c r="K22" s="71">
        <f>Справочник!O17</f>
        <v>204825</v>
      </c>
      <c r="L22" s="61">
        <f>Справочник!F17</f>
        <v>154068</v>
      </c>
      <c r="M22" s="64">
        <f>Справочник!K17</f>
        <v>172995</v>
      </c>
      <c r="N22" s="71">
        <f>Справочник!P17</f>
        <v>214262</v>
      </c>
      <c r="O22" s="61">
        <f>Справочник!G17</f>
        <v>165917</v>
      </c>
      <c r="P22" s="64">
        <f>Справочник!L17</f>
        <v>184844</v>
      </c>
      <c r="Q22" s="71">
        <f>Справочник!Q17</f>
        <v>226111</v>
      </c>
    </row>
    <row r="23" spans="1:17" s="4" customFormat="1" ht="21.6" customHeight="1">
      <c r="A23" s="5">
        <v>4000</v>
      </c>
      <c r="B23" s="51">
        <v>2125</v>
      </c>
      <c r="C23" s="61">
        <f>Справочник!C22</f>
        <v>137908</v>
      </c>
      <c r="D23" s="64">
        <f>Справочник!H22</f>
        <v>161101.19999999998</v>
      </c>
      <c r="E23" s="71">
        <f>Справочник!M22</f>
        <v>211532.15</v>
      </c>
      <c r="F23" s="61">
        <f>Справочник!D22</f>
        <v>142082.5</v>
      </c>
      <c r="G23" s="64">
        <f>Справочник!I22</f>
        <v>165275.69999999998</v>
      </c>
      <c r="H23" s="71">
        <f>Справочник!N22</f>
        <v>215706.65</v>
      </c>
      <c r="I23" s="61">
        <f>Справочник!E22</f>
        <v>148179</v>
      </c>
      <c r="J23" s="64">
        <f>Справочник!J22</f>
        <v>168347</v>
      </c>
      <c r="K23" s="71">
        <f>Справочник!O22</f>
        <v>212200</v>
      </c>
      <c r="L23" s="61">
        <f>Справочник!F22</f>
        <v>157616</v>
      </c>
      <c r="M23" s="64">
        <f>Справочник!K22</f>
        <v>177784</v>
      </c>
      <c r="N23" s="71">
        <f>Справочник!P22</f>
        <v>221637</v>
      </c>
      <c r="O23" s="61">
        <f>Справочник!G22</f>
        <v>169465</v>
      </c>
      <c r="P23" s="64">
        <f>Справочник!L22</f>
        <v>189633</v>
      </c>
      <c r="Q23" s="71">
        <f>Справочник!Q22</f>
        <v>233486</v>
      </c>
    </row>
    <row r="24" spans="1:17" s="4" customFormat="1" ht="21.6" customHeight="1">
      <c r="A24" s="5">
        <v>4000</v>
      </c>
      <c r="B24" s="51">
        <v>2250</v>
      </c>
      <c r="C24" s="61">
        <f>Справочник!C21</f>
        <v>140128.65</v>
      </c>
      <c r="D24" s="64">
        <f>Справочник!H21</f>
        <v>163558.75</v>
      </c>
      <c r="E24" s="71">
        <f>Справочник!M21</f>
        <v>214465.8</v>
      </c>
      <c r="F24" s="61">
        <f>Справочник!D21</f>
        <v>144303.15</v>
      </c>
      <c r="G24" s="64">
        <f>Справочник!I21</f>
        <v>167733.25</v>
      </c>
      <c r="H24" s="71">
        <f>Справочник!N21</f>
        <v>218640.3</v>
      </c>
      <c r="I24" s="61">
        <f>Справочник!E21</f>
        <v>150110</v>
      </c>
      <c r="J24" s="64">
        <f>Справочник!J21</f>
        <v>170484</v>
      </c>
      <c r="K24" s="71">
        <f>Справочник!O21</f>
        <v>214751</v>
      </c>
      <c r="L24" s="61">
        <f>Справочник!F21</f>
        <v>159547</v>
      </c>
      <c r="M24" s="64">
        <f>Справочник!K21</f>
        <v>179921</v>
      </c>
      <c r="N24" s="71">
        <f>Справочник!P21</f>
        <v>224188</v>
      </c>
      <c r="O24" s="61">
        <f>Справочник!G21</f>
        <v>171396</v>
      </c>
      <c r="P24" s="64">
        <f>Справочник!L21</f>
        <v>191770</v>
      </c>
      <c r="Q24" s="71">
        <f>Справочник!Q21</f>
        <v>236037</v>
      </c>
    </row>
    <row r="25" spans="1:17" s="4" customFormat="1" ht="21.6" customHeight="1">
      <c r="A25" s="5">
        <v>4000</v>
      </c>
      <c r="B25" s="51">
        <v>2500</v>
      </c>
      <c r="C25" s="61">
        <f>Справочник!C20</f>
        <v>158211.25</v>
      </c>
      <c r="D25" s="64">
        <f>Справочник!H20</f>
        <v>184972.9</v>
      </c>
      <c r="E25" s="71">
        <f>Справочник!M20</f>
        <v>243372.19999999998</v>
      </c>
      <c r="F25" s="61">
        <f>Справочник!D20</f>
        <v>162385.75</v>
      </c>
      <c r="G25" s="64">
        <f>Справочник!I20</f>
        <v>189147.4</v>
      </c>
      <c r="H25" s="71">
        <f>Справочник!N20</f>
        <v>247546.69999999998</v>
      </c>
      <c r="I25" s="61">
        <f>Справочник!E20</f>
        <v>165834</v>
      </c>
      <c r="J25" s="64">
        <f>Справочник!J20</f>
        <v>189105</v>
      </c>
      <c r="K25" s="71">
        <f>Справочник!O20</f>
        <v>239887</v>
      </c>
      <c r="L25" s="61">
        <f>Справочник!F20</f>
        <v>175271</v>
      </c>
      <c r="M25" s="64">
        <f>Справочник!K20</f>
        <v>198542</v>
      </c>
      <c r="N25" s="71">
        <f>Справочник!P20</f>
        <v>249324</v>
      </c>
      <c r="O25" s="61">
        <f>Справочник!G20</f>
        <v>187120</v>
      </c>
      <c r="P25" s="64">
        <f>Справочник!L20</f>
        <v>210391</v>
      </c>
      <c r="Q25" s="71">
        <f>Справочник!Q20</f>
        <v>261173</v>
      </c>
    </row>
    <row r="26" spans="1:17" s="4" customFormat="1" ht="21.6" customHeight="1">
      <c r="A26" s="5">
        <v>5000</v>
      </c>
      <c r="B26" s="51">
        <v>2125</v>
      </c>
      <c r="C26" s="61">
        <f>Справочник!C25</f>
        <v>162290.29999999999</v>
      </c>
      <c r="D26" s="64">
        <f>Справочник!H25</f>
        <v>206654.99999999997</v>
      </c>
      <c r="E26" s="71">
        <f>Справочник!M25</f>
        <v>273974.84999999998</v>
      </c>
      <c r="F26" s="61">
        <f>Справочник!D25</f>
        <v>166464.79999999999</v>
      </c>
      <c r="G26" s="64">
        <f>Справочник!I25</f>
        <v>210829.49999999997</v>
      </c>
      <c r="H26" s="71">
        <f>Справочник!N25</f>
        <v>278149.34999999998</v>
      </c>
      <c r="I26" s="61">
        <f>Справочник!E25</f>
        <v>169381</v>
      </c>
      <c r="J26" s="64">
        <f>Справочник!J25</f>
        <v>207959</v>
      </c>
      <c r="K26" s="71">
        <f>Справочник!O25</f>
        <v>266498</v>
      </c>
      <c r="L26" s="61">
        <f>Справочник!F25</f>
        <v>178818</v>
      </c>
      <c r="M26" s="64">
        <f>Справочник!K25</f>
        <v>217396</v>
      </c>
      <c r="N26" s="71">
        <f>Справочник!P25</f>
        <v>275935</v>
      </c>
      <c r="O26" s="61">
        <f>Справочник!G25</f>
        <v>190667</v>
      </c>
      <c r="P26" s="64">
        <f>Справочник!L25</f>
        <v>229245</v>
      </c>
      <c r="Q26" s="71">
        <f>Справочник!Q25</f>
        <v>287784</v>
      </c>
    </row>
    <row r="27" spans="1:17" s="4" customFormat="1" ht="21.6" customHeight="1">
      <c r="A27" s="5">
        <v>5000</v>
      </c>
      <c r="B27" s="51">
        <v>2250</v>
      </c>
      <c r="C27" s="61">
        <f>Справочник!C24</f>
        <v>164987.04999999999</v>
      </c>
      <c r="D27" s="64">
        <f>Справочник!H24</f>
        <v>209826.69999999998</v>
      </c>
      <c r="E27" s="71">
        <f>Справочник!M24</f>
        <v>277979.14999999997</v>
      </c>
      <c r="F27" s="61">
        <f>Справочник!D24</f>
        <v>169161.55</v>
      </c>
      <c r="G27" s="64">
        <f>Справочник!I24</f>
        <v>214001.19999999998</v>
      </c>
      <c r="H27" s="71">
        <f>Справочник!N24</f>
        <v>282153.64999999997</v>
      </c>
      <c r="I27" s="61">
        <f>Справочник!E24</f>
        <v>171726</v>
      </c>
      <c r="J27" s="64">
        <f>Справочник!J24</f>
        <v>210717</v>
      </c>
      <c r="K27" s="71">
        <f>Справочник!O24</f>
        <v>269980</v>
      </c>
      <c r="L27" s="61">
        <f>Справочник!F24</f>
        <v>181163</v>
      </c>
      <c r="M27" s="64">
        <f>Справочник!K24</f>
        <v>220154</v>
      </c>
      <c r="N27" s="71">
        <f>Справочник!P24</f>
        <v>279417</v>
      </c>
      <c r="O27" s="61">
        <f>Справочник!G24</f>
        <v>193012</v>
      </c>
      <c r="P27" s="64">
        <f>Справочник!L24</f>
        <v>232003</v>
      </c>
      <c r="Q27" s="71">
        <f>Справочник!Q24</f>
        <v>291266</v>
      </c>
    </row>
    <row r="28" spans="1:17" s="4" customFormat="1" ht="21" customHeight="1" thickBot="1">
      <c r="A28" s="53">
        <v>5000</v>
      </c>
      <c r="B28" s="54">
        <v>2500</v>
      </c>
      <c r="C28" s="62">
        <f>Справочник!C23</f>
        <v>186756.55</v>
      </c>
      <c r="D28" s="65">
        <f>Справочник!H23</f>
        <v>238138.55</v>
      </c>
      <c r="E28" s="72">
        <f>Справочник!M23</f>
        <v>316282.19999999995</v>
      </c>
      <c r="F28" s="62">
        <f>Справочник!D23</f>
        <v>190931.05</v>
      </c>
      <c r="G28" s="65">
        <f>Справочник!I23</f>
        <v>242313.05</v>
      </c>
      <c r="H28" s="72">
        <f>Справочник!N23</f>
        <v>320456.69999999995</v>
      </c>
      <c r="I28" s="62">
        <f>Справочник!E23</f>
        <v>190656</v>
      </c>
      <c r="J28" s="65">
        <f>Справочник!J23</f>
        <v>235336</v>
      </c>
      <c r="K28" s="72">
        <f>Справочник!O23</f>
        <v>303287</v>
      </c>
      <c r="L28" s="62">
        <f>Справочник!F23</f>
        <v>0</v>
      </c>
      <c r="M28" s="65">
        <f>Справочник!K23</f>
        <v>0</v>
      </c>
      <c r="N28" s="72">
        <f>Справочник!P23</f>
        <v>0</v>
      </c>
      <c r="O28" s="62">
        <f>Справочник!G23</f>
        <v>211942</v>
      </c>
      <c r="P28" s="65">
        <f>Справочник!L23</f>
        <v>256622</v>
      </c>
      <c r="Q28" s="72">
        <f>Справочник!Q23</f>
        <v>324573</v>
      </c>
    </row>
  </sheetData>
  <sortState ref="A6:Q28">
    <sortCondition ref="A6:A28"/>
    <sortCondition ref="B6:B28"/>
  </sortState>
  <mergeCells count="9">
    <mergeCell ref="A1:Q1"/>
    <mergeCell ref="A3:B3"/>
    <mergeCell ref="A4:B4"/>
    <mergeCell ref="F5:Q5"/>
    <mergeCell ref="I3:K3"/>
    <mergeCell ref="F3:H3"/>
    <mergeCell ref="L3:N3"/>
    <mergeCell ref="O3:Q3"/>
    <mergeCell ref="C3:E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&amp;L&amp;12Хёрманн Руссия&amp;C&amp;16Прайс на комплект ворот Renomatic 2020 с приводом&amp;R&amp;12 30.03.2020 г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view="pageBreakPreview" zoomScale="60" zoomScaleNormal="55" workbookViewId="0">
      <selection activeCell="R30" sqref="R30"/>
    </sheetView>
  </sheetViews>
  <sheetFormatPr defaultColWidth="11.44140625" defaultRowHeight="17.399999999999999"/>
  <cols>
    <col min="1" max="1" width="10.33203125" style="14" customWidth="1"/>
    <col min="2" max="2" width="7" style="14" customWidth="1"/>
    <col min="3" max="15" width="15" style="14" customWidth="1"/>
    <col min="16" max="16" width="8.44140625" style="14" customWidth="1"/>
    <col min="17" max="18" width="6.88671875" style="14" customWidth="1"/>
    <col min="19" max="19" width="11.44140625" style="14"/>
    <col min="20" max="20" width="19.6640625" style="14" customWidth="1"/>
    <col min="21" max="16384" width="11.44140625" style="14"/>
  </cols>
  <sheetData>
    <row r="1" spans="1:21" s="11" customFormat="1">
      <c r="A1" s="24"/>
      <c r="B1" s="24"/>
      <c r="C1" s="144" t="s">
        <v>44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24"/>
      <c r="Q1" s="24"/>
      <c r="R1" s="24"/>
      <c r="S1" s="24"/>
      <c r="T1" s="24"/>
    </row>
    <row r="2" spans="1:21" s="12" customFormat="1" ht="18" thickBot="1">
      <c r="A2" s="14"/>
      <c r="B2" s="1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14"/>
      <c r="Q2" s="14"/>
      <c r="R2" s="14"/>
      <c r="S2" s="14"/>
      <c r="T2" s="14"/>
    </row>
    <row r="3" spans="1:21" s="12" customFormat="1" ht="18" customHeight="1">
      <c r="A3" s="14"/>
      <c r="B3" s="13">
        <v>3000</v>
      </c>
      <c r="C3" s="74">
        <v>119757</v>
      </c>
      <c r="D3" s="75">
        <v>117180</v>
      </c>
      <c r="E3" s="75">
        <v>117180</v>
      </c>
      <c r="F3" s="75">
        <v>126047</v>
      </c>
      <c r="G3" s="76">
        <v>134914</v>
      </c>
      <c r="H3" s="76">
        <v>141811</v>
      </c>
      <c r="I3" s="76">
        <v>148859</v>
      </c>
      <c r="J3" s="76">
        <v>173903</v>
      </c>
      <c r="K3" s="76">
        <v>181699</v>
      </c>
      <c r="L3" s="76">
        <v>190101</v>
      </c>
      <c r="M3" s="76">
        <v>197897</v>
      </c>
      <c r="N3" s="77">
        <v>201535</v>
      </c>
      <c r="O3" s="78">
        <v>203268</v>
      </c>
      <c r="P3" s="14"/>
      <c r="Q3" s="147" t="s">
        <v>37</v>
      </c>
      <c r="R3" s="148"/>
      <c r="S3" s="153" t="s">
        <v>51</v>
      </c>
      <c r="T3" s="154"/>
      <c r="U3" s="14"/>
    </row>
    <row r="4" spans="1:21" s="12" customFormat="1">
      <c r="A4" s="14"/>
      <c r="B4" s="13"/>
      <c r="C4" s="111" t="s">
        <v>64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  <c r="P4" s="14"/>
      <c r="Q4" s="149"/>
      <c r="R4" s="150"/>
      <c r="S4" s="155" t="s">
        <v>0</v>
      </c>
      <c r="T4" s="156"/>
      <c r="U4" s="14"/>
    </row>
    <row r="5" spans="1:21" s="12" customFormat="1">
      <c r="A5" s="13" t="s">
        <v>5</v>
      </c>
      <c r="B5" s="13">
        <v>2810</v>
      </c>
      <c r="C5" s="79">
        <v>108054</v>
      </c>
      <c r="D5" s="20">
        <v>105477</v>
      </c>
      <c r="E5" s="20">
        <v>105477</v>
      </c>
      <c r="F5" s="20">
        <v>109115</v>
      </c>
      <c r="G5" s="21">
        <v>123817</v>
      </c>
      <c r="H5" s="21">
        <v>130714</v>
      </c>
      <c r="I5" s="21">
        <v>137762</v>
      </c>
      <c r="J5" s="21">
        <v>161322</v>
      </c>
      <c r="K5" s="21">
        <v>169118</v>
      </c>
      <c r="L5" s="21">
        <v>177520</v>
      </c>
      <c r="M5" s="21">
        <v>185316</v>
      </c>
      <c r="N5" s="21">
        <v>188954</v>
      </c>
      <c r="O5" s="80">
        <v>190687</v>
      </c>
      <c r="P5" s="14"/>
      <c r="Q5" s="149"/>
      <c r="R5" s="150"/>
      <c r="S5" s="155" t="s">
        <v>81</v>
      </c>
      <c r="T5" s="156"/>
      <c r="U5" s="14"/>
    </row>
    <row r="6" spans="1:21" s="12" customFormat="1">
      <c r="A6" s="14"/>
      <c r="B6" s="13">
        <v>2500</v>
      </c>
      <c r="C6" s="81">
        <v>88619</v>
      </c>
      <c r="D6" s="22">
        <v>86042</v>
      </c>
      <c r="E6" s="22">
        <v>86042</v>
      </c>
      <c r="F6" s="22">
        <v>102185</v>
      </c>
      <c r="G6" s="22">
        <v>111052</v>
      </c>
      <c r="H6" s="22">
        <v>117949</v>
      </c>
      <c r="I6" s="20">
        <v>124997</v>
      </c>
      <c r="J6" s="20">
        <v>147083</v>
      </c>
      <c r="K6" s="21">
        <v>154879</v>
      </c>
      <c r="L6" s="21">
        <v>163281</v>
      </c>
      <c r="M6" s="21">
        <v>171077</v>
      </c>
      <c r="N6" s="21">
        <v>174715</v>
      </c>
      <c r="O6" s="82">
        <v>176448</v>
      </c>
      <c r="P6" s="14"/>
      <c r="Q6" s="149"/>
      <c r="R6" s="150"/>
      <c r="S6" s="155" t="s">
        <v>1</v>
      </c>
      <c r="T6" s="156"/>
      <c r="U6" s="14"/>
    </row>
    <row r="7" spans="1:21" s="12" customFormat="1">
      <c r="A7" s="14"/>
      <c r="B7" s="13">
        <v>2375</v>
      </c>
      <c r="C7" s="81">
        <v>88590</v>
      </c>
      <c r="D7" s="22">
        <v>86014</v>
      </c>
      <c r="E7" s="22">
        <v>86014</v>
      </c>
      <c r="F7" s="22">
        <v>97761</v>
      </c>
      <c r="G7" s="22">
        <v>106628</v>
      </c>
      <c r="H7" s="22">
        <v>113525</v>
      </c>
      <c r="I7" s="22">
        <v>120573</v>
      </c>
      <c r="J7" s="20">
        <v>142117</v>
      </c>
      <c r="K7" s="20">
        <v>149913</v>
      </c>
      <c r="L7" s="20">
        <v>158315</v>
      </c>
      <c r="M7" s="20">
        <v>166111</v>
      </c>
      <c r="N7" s="21">
        <v>170962</v>
      </c>
      <c r="O7" s="82">
        <v>173041</v>
      </c>
      <c r="P7" s="14"/>
      <c r="Q7" s="149"/>
      <c r="R7" s="150"/>
      <c r="S7" s="155" t="s">
        <v>52</v>
      </c>
      <c r="T7" s="156"/>
      <c r="U7" s="14"/>
    </row>
    <row r="8" spans="1:21" s="12" customFormat="1">
      <c r="A8" s="14"/>
      <c r="B8" s="13">
        <v>2250</v>
      </c>
      <c r="C8" s="81">
        <v>84012</v>
      </c>
      <c r="D8" s="22">
        <v>81435</v>
      </c>
      <c r="E8" s="22">
        <v>81435</v>
      </c>
      <c r="F8" s="22">
        <v>95229</v>
      </c>
      <c r="G8" s="22">
        <v>103944</v>
      </c>
      <c r="H8" s="22">
        <v>109022</v>
      </c>
      <c r="I8" s="22">
        <v>116070</v>
      </c>
      <c r="J8" s="22">
        <v>137073</v>
      </c>
      <c r="K8" s="22">
        <v>144869</v>
      </c>
      <c r="L8" s="20">
        <v>153271</v>
      </c>
      <c r="M8" s="20">
        <v>161067</v>
      </c>
      <c r="N8" s="21">
        <v>165918</v>
      </c>
      <c r="O8" s="82">
        <v>169556</v>
      </c>
      <c r="P8" s="14"/>
      <c r="Q8" s="149"/>
      <c r="R8" s="150"/>
      <c r="S8" s="155" t="s">
        <v>2</v>
      </c>
      <c r="T8" s="156"/>
      <c r="U8" s="14"/>
    </row>
    <row r="9" spans="1:21" s="12" customFormat="1">
      <c r="A9" s="14"/>
      <c r="B9" s="13">
        <v>2125</v>
      </c>
      <c r="C9" s="81">
        <v>82461</v>
      </c>
      <c r="D9" s="22">
        <v>79884</v>
      </c>
      <c r="E9" s="22">
        <v>79884</v>
      </c>
      <c r="F9" s="22">
        <v>94739</v>
      </c>
      <c r="G9" s="22">
        <v>103076</v>
      </c>
      <c r="H9" s="22">
        <v>106713</v>
      </c>
      <c r="I9" s="22">
        <v>113534</v>
      </c>
      <c r="J9" s="22">
        <v>134374</v>
      </c>
      <c r="K9" s="22">
        <v>141910</v>
      </c>
      <c r="L9" s="20">
        <v>150053</v>
      </c>
      <c r="M9" s="20">
        <v>158022</v>
      </c>
      <c r="N9" s="21">
        <v>162873</v>
      </c>
      <c r="O9" s="82">
        <v>166338</v>
      </c>
      <c r="P9" s="14"/>
      <c r="Q9" s="149"/>
      <c r="R9" s="150"/>
      <c r="S9" s="155" t="s">
        <v>20</v>
      </c>
      <c r="T9" s="156"/>
      <c r="U9" s="14"/>
    </row>
    <row r="10" spans="1:21" s="12" customFormat="1" ht="18" thickBot="1">
      <c r="A10" s="14"/>
      <c r="B10" s="13">
        <v>2000</v>
      </c>
      <c r="C10" s="83">
        <v>82278</v>
      </c>
      <c r="D10" s="84">
        <v>79853</v>
      </c>
      <c r="E10" s="84">
        <v>79853</v>
      </c>
      <c r="F10" s="84">
        <v>91827</v>
      </c>
      <c r="G10" s="84">
        <v>103119</v>
      </c>
      <c r="H10" s="84">
        <v>103802</v>
      </c>
      <c r="I10" s="84">
        <v>110774</v>
      </c>
      <c r="J10" s="84">
        <v>130542</v>
      </c>
      <c r="K10" s="84">
        <v>137818</v>
      </c>
      <c r="L10" s="85">
        <v>145701</v>
      </c>
      <c r="M10" s="85">
        <v>153410</v>
      </c>
      <c r="N10" s="86">
        <v>158174</v>
      </c>
      <c r="O10" s="87">
        <v>162938</v>
      </c>
      <c r="P10" s="14"/>
      <c r="Q10" s="149"/>
      <c r="R10" s="150"/>
      <c r="S10" s="155" t="s">
        <v>21</v>
      </c>
      <c r="T10" s="156"/>
      <c r="U10" s="14"/>
    </row>
    <row r="11" spans="1:21" s="12" customFormat="1" ht="38.4" thickBot="1">
      <c r="A11" s="14"/>
      <c r="B11" s="15">
        <v>2000</v>
      </c>
      <c r="C11" s="15">
        <v>2250</v>
      </c>
      <c r="D11" s="15">
        <v>2375</v>
      </c>
      <c r="E11" s="15">
        <v>2500</v>
      </c>
      <c r="F11" s="15">
        <v>2750</v>
      </c>
      <c r="G11" s="15">
        <v>3000</v>
      </c>
      <c r="H11" s="15">
        <v>3250</v>
      </c>
      <c r="I11" s="15">
        <v>3500</v>
      </c>
      <c r="J11" s="15">
        <v>3750</v>
      </c>
      <c r="K11" s="15">
        <v>4000</v>
      </c>
      <c r="L11" s="15">
        <v>4250</v>
      </c>
      <c r="M11" s="15">
        <v>4500</v>
      </c>
      <c r="N11" s="15">
        <v>4750</v>
      </c>
      <c r="O11" s="15">
        <v>5000</v>
      </c>
      <c r="P11" s="14"/>
      <c r="Q11" s="151"/>
      <c r="R11" s="152"/>
      <c r="S11" s="145" t="s">
        <v>22</v>
      </c>
      <c r="T11" s="146"/>
    </row>
    <row r="12" spans="1:21" s="12" customForma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18" customHeight="1">
      <c r="C13" s="141" t="s">
        <v>45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21" ht="18" thickBot="1"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21" ht="18.75" hidden="1" customHeight="1" thickBot="1"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21" ht="18.75" hidden="1" customHeight="1" thickBo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20">
      <c r="B17" s="13">
        <v>3000</v>
      </c>
      <c r="C17" s="88">
        <v>159091</v>
      </c>
      <c r="D17" s="89">
        <v>156287</v>
      </c>
      <c r="E17" s="89">
        <v>156287</v>
      </c>
      <c r="F17" s="89">
        <v>179023</v>
      </c>
      <c r="G17" s="76">
        <v>187132</v>
      </c>
      <c r="H17" s="76">
        <v>190922</v>
      </c>
      <c r="I17" s="76">
        <v>194711</v>
      </c>
      <c r="J17" s="76">
        <v>198501</v>
      </c>
      <c r="K17" s="76">
        <v>202290</v>
      </c>
      <c r="L17" s="76">
        <v>206079</v>
      </c>
      <c r="M17" s="76">
        <v>209869</v>
      </c>
      <c r="N17" s="77">
        <v>214189</v>
      </c>
      <c r="O17" s="78">
        <v>220631</v>
      </c>
      <c r="Q17" s="157" t="s">
        <v>38</v>
      </c>
      <c r="R17" s="158"/>
      <c r="S17" s="142" t="s">
        <v>10</v>
      </c>
      <c r="T17" s="143"/>
    </row>
    <row r="18" spans="1:20">
      <c r="B18" s="13"/>
      <c r="C18" s="99" t="s">
        <v>64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1"/>
      <c r="Q18" s="159"/>
      <c r="R18" s="160"/>
      <c r="S18" s="137" t="s">
        <v>6</v>
      </c>
      <c r="T18" s="138"/>
    </row>
    <row r="19" spans="1:20">
      <c r="A19" s="13" t="s">
        <v>5</v>
      </c>
      <c r="B19" s="13">
        <v>2810</v>
      </c>
      <c r="C19" s="90">
        <v>135640</v>
      </c>
      <c r="D19" s="23">
        <v>132836</v>
      </c>
      <c r="E19" s="23">
        <v>132836</v>
      </c>
      <c r="F19" s="23">
        <v>156103</v>
      </c>
      <c r="G19" s="21">
        <v>158149</v>
      </c>
      <c r="H19" s="21">
        <v>171716</v>
      </c>
      <c r="I19" s="21">
        <v>175050</v>
      </c>
      <c r="J19" s="21">
        <v>176035</v>
      </c>
      <c r="K19" s="21">
        <v>188844</v>
      </c>
      <c r="L19" s="21">
        <v>193164</v>
      </c>
      <c r="M19" s="21">
        <v>199454</v>
      </c>
      <c r="N19" s="21">
        <v>205896</v>
      </c>
      <c r="O19" s="80">
        <v>212338</v>
      </c>
      <c r="Q19" s="159"/>
      <c r="R19" s="160"/>
      <c r="S19" s="137" t="s">
        <v>7</v>
      </c>
      <c r="T19" s="138"/>
    </row>
    <row r="20" spans="1:20">
      <c r="B20" s="13">
        <v>2500</v>
      </c>
      <c r="C20" s="81">
        <v>113856</v>
      </c>
      <c r="D20" s="22">
        <v>111052</v>
      </c>
      <c r="E20" s="22">
        <v>111052</v>
      </c>
      <c r="F20" s="22">
        <v>134319</v>
      </c>
      <c r="G20" s="22">
        <v>138260</v>
      </c>
      <c r="H20" s="22">
        <v>159784</v>
      </c>
      <c r="I20" s="23">
        <v>163119</v>
      </c>
      <c r="J20" s="23">
        <v>164104</v>
      </c>
      <c r="K20" s="21">
        <v>178807</v>
      </c>
      <c r="L20" s="21">
        <v>186916</v>
      </c>
      <c r="M20" s="21">
        <v>193207</v>
      </c>
      <c r="N20" s="21">
        <v>199649</v>
      </c>
      <c r="O20" s="82">
        <v>206091</v>
      </c>
      <c r="Q20" s="159"/>
      <c r="R20" s="160"/>
      <c r="S20" s="137" t="s">
        <v>8</v>
      </c>
      <c r="T20" s="138"/>
    </row>
    <row r="21" spans="1:20">
      <c r="B21" s="13">
        <v>2375</v>
      </c>
      <c r="C21" s="81">
        <v>112615</v>
      </c>
      <c r="D21" s="22">
        <v>111024</v>
      </c>
      <c r="E21" s="22">
        <v>111024</v>
      </c>
      <c r="F21" s="22">
        <v>131259</v>
      </c>
      <c r="G21" s="22">
        <v>136109</v>
      </c>
      <c r="H21" s="22">
        <v>154753</v>
      </c>
      <c r="I21" s="22">
        <v>158088</v>
      </c>
      <c r="J21" s="23">
        <v>159073</v>
      </c>
      <c r="K21" s="23">
        <v>173776</v>
      </c>
      <c r="L21" s="23">
        <v>181885</v>
      </c>
      <c r="M21" s="23">
        <v>188176</v>
      </c>
      <c r="N21" s="21">
        <v>194618</v>
      </c>
      <c r="O21" s="82">
        <v>201060</v>
      </c>
      <c r="Q21" s="159"/>
      <c r="R21" s="160"/>
      <c r="S21" s="137" t="s">
        <v>9</v>
      </c>
      <c r="T21" s="138"/>
    </row>
    <row r="22" spans="1:20">
      <c r="B22" s="13">
        <v>2250</v>
      </c>
      <c r="C22" s="81">
        <v>107506</v>
      </c>
      <c r="D22" s="22">
        <v>105915</v>
      </c>
      <c r="E22" s="22">
        <v>105915</v>
      </c>
      <c r="F22" s="22">
        <v>128500</v>
      </c>
      <c r="G22" s="22">
        <v>129788</v>
      </c>
      <c r="H22" s="22">
        <v>148432</v>
      </c>
      <c r="I22" s="22">
        <v>151767</v>
      </c>
      <c r="J22" s="22">
        <v>153965</v>
      </c>
      <c r="K22" s="22">
        <v>168667</v>
      </c>
      <c r="L22" s="23">
        <v>176777</v>
      </c>
      <c r="M22" s="23">
        <v>183067</v>
      </c>
      <c r="N22" s="21">
        <v>189509</v>
      </c>
      <c r="O22" s="82">
        <v>196330</v>
      </c>
      <c r="Q22" s="159"/>
      <c r="R22" s="160"/>
      <c r="S22" s="137" t="s">
        <v>3</v>
      </c>
      <c r="T22" s="138"/>
    </row>
    <row r="23" spans="1:20">
      <c r="B23" s="13">
        <v>2125</v>
      </c>
      <c r="C23" s="81">
        <v>104288</v>
      </c>
      <c r="D23" s="22">
        <v>102697</v>
      </c>
      <c r="E23" s="22">
        <v>102697</v>
      </c>
      <c r="F23" s="22">
        <v>122174</v>
      </c>
      <c r="G23" s="22">
        <v>124978</v>
      </c>
      <c r="H23" s="22">
        <v>145517</v>
      </c>
      <c r="I23" s="22">
        <v>149458</v>
      </c>
      <c r="J23" s="22">
        <v>150367</v>
      </c>
      <c r="K23" s="22">
        <v>164767</v>
      </c>
      <c r="L23" s="23">
        <v>173559</v>
      </c>
      <c r="M23" s="23">
        <v>179015</v>
      </c>
      <c r="N23" s="21">
        <v>185306</v>
      </c>
      <c r="O23" s="82">
        <v>191975</v>
      </c>
      <c r="Q23" s="159"/>
      <c r="R23" s="160"/>
      <c r="S23" s="137" t="s">
        <v>20</v>
      </c>
      <c r="T23" s="138"/>
    </row>
    <row r="24" spans="1:20" ht="18" thickBot="1">
      <c r="B24" s="13">
        <v>2000</v>
      </c>
      <c r="C24" s="83">
        <v>104105</v>
      </c>
      <c r="D24" s="84">
        <v>102589</v>
      </c>
      <c r="E24" s="84">
        <v>102589</v>
      </c>
      <c r="F24" s="84">
        <v>119566</v>
      </c>
      <c r="G24" s="84">
        <v>124946</v>
      </c>
      <c r="H24" s="84">
        <v>143287</v>
      </c>
      <c r="I24" s="84">
        <v>146622</v>
      </c>
      <c r="J24" s="84">
        <v>149199</v>
      </c>
      <c r="K24" s="84">
        <v>160567</v>
      </c>
      <c r="L24" s="91">
        <v>170192</v>
      </c>
      <c r="M24" s="91">
        <v>173451</v>
      </c>
      <c r="N24" s="86">
        <v>180954</v>
      </c>
      <c r="O24" s="87">
        <v>188002</v>
      </c>
      <c r="Q24" s="159"/>
      <c r="R24" s="160"/>
      <c r="S24" s="137" t="s">
        <v>21</v>
      </c>
      <c r="T24" s="138"/>
    </row>
    <row r="25" spans="1:20" ht="38.4" thickBot="1">
      <c r="B25" s="15">
        <v>2000</v>
      </c>
      <c r="C25" s="15">
        <v>2250</v>
      </c>
      <c r="D25" s="15">
        <v>2375</v>
      </c>
      <c r="E25" s="15">
        <v>2500</v>
      </c>
      <c r="F25" s="15">
        <v>2750</v>
      </c>
      <c r="G25" s="15">
        <v>3000</v>
      </c>
      <c r="H25" s="15">
        <v>3250</v>
      </c>
      <c r="I25" s="15">
        <v>3500</v>
      </c>
      <c r="J25" s="15">
        <v>3750</v>
      </c>
      <c r="K25" s="15">
        <v>4000</v>
      </c>
      <c r="L25" s="15">
        <v>4250</v>
      </c>
      <c r="M25" s="15">
        <v>4500</v>
      </c>
      <c r="N25" s="15">
        <v>4750</v>
      </c>
      <c r="O25" s="15">
        <v>5000</v>
      </c>
      <c r="Q25" s="161"/>
      <c r="R25" s="162"/>
      <c r="S25" s="139" t="s">
        <v>22</v>
      </c>
      <c r="T25" s="140"/>
    </row>
    <row r="27" spans="1:20" ht="18" customHeight="1">
      <c r="C27" s="141" t="s">
        <v>65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</row>
    <row r="28" spans="1:20"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</row>
    <row r="29" spans="1:20" ht="18" thickBot="1"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20" ht="18.75" hidden="1" customHeight="1" thickBot="1"/>
    <row r="31" spans="1:20" ht="18.75" hidden="1" customHeight="1" thickBot="1"/>
    <row r="32" spans="1:20">
      <c r="B32" s="13">
        <v>3000</v>
      </c>
      <c r="C32" s="88">
        <v>180539</v>
      </c>
      <c r="D32" s="89">
        <v>178341</v>
      </c>
      <c r="E32" s="89">
        <v>178796</v>
      </c>
      <c r="F32" s="89">
        <v>204261</v>
      </c>
      <c r="G32" s="76">
        <v>221389</v>
      </c>
      <c r="H32" s="76">
        <v>218585</v>
      </c>
      <c r="I32" s="76">
        <v>222980</v>
      </c>
      <c r="J32" s="76">
        <v>227982</v>
      </c>
      <c r="K32" s="76">
        <v>234121</v>
      </c>
      <c r="L32" s="76">
        <v>239275</v>
      </c>
      <c r="M32" s="76">
        <v>245489</v>
      </c>
      <c r="N32" s="77">
        <v>251401</v>
      </c>
      <c r="O32" s="78">
        <v>260268</v>
      </c>
      <c r="Q32" s="157" t="s">
        <v>38</v>
      </c>
      <c r="R32" s="158"/>
      <c r="S32" s="142" t="s">
        <v>66</v>
      </c>
      <c r="T32" s="143"/>
    </row>
    <row r="33" spans="1:20">
      <c r="B33" s="13"/>
      <c r="C33" s="99" t="s">
        <v>64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1"/>
      <c r="Q33" s="159"/>
      <c r="R33" s="160"/>
      <c r="S33" s="137" t="s">
        <v>67</v>
      </c>
      <c r="T33" s="138"/>
    </row>
    <row r="34" spans="1:20">
      <c r="A34" s="13" t="s">
        <v>5</v>
      </c>
      <c r="B34" s="13">
        <v>2810</v>
      </c>
      <c r="C34" s="90">
        <v>157164</v>
      </c>
      <c r="D34" s="23">
        <v>154891</v>
      </c>
      <c r="E34" s="23">
        <v>155345</v>
      </c>
      <c r="F34" s="23">
        <v>181416</v>
      </c>
      <c r="G34" s="21">
        <v>192406</v>
      </c>
      <c r="H34" s="21">
        <v>199378</v>
      </c>
      <c r="I34" s="21">
        <v>203319</v>
      </c>
      <c r="J34" s="21">
        <v>205517</v>
      </c>
      <c r="K34" s="21">
        <v>220675</v>
      </c>
      <c r="L34" s="21">
        <v>226359</v>
      </c>
      <c r="M34" s="21">
        <v>235074</v>
      </c>
      <c r="N34" s="21">
        <v>243108</v>
      </c>
      <c r="O34" s="80">
        <v>251975</v>
      </c>
      <c r="Q34" s="159"/>
      <c r="R34" s="160"/>
      <c r="S34" s="137" t="s">
        <v>68</v>
      </c>
      <c r="T34" s="138"/>
    </row>
    <row r="35" spans="1:20">
      <c r="B35" s="13">
        <v>2500</v>
      </c>
      <c r="C35" s="81">
        <v>129772</v>
      </c>
      <c r="D35" s="22">
        <v>127423</v>
      </c>
      <c r="E35" s="22">
        <v>149174</v>
      </c>
      <c r="F35" s="22">
        <v>172138</v>
      </c>
      <c r="G35" s="22">
        <v>185097</v>
      </c>
      <c r="H35" s="22">
        <v>183657</v>
      </c>
      <c r="I35" s="23">
        <v>187750</v>
      </c>
      <c r="J35" s="23">
        <v>189569</v>
      </c>
      <c r="K35" s="21">
        <v>206166</v>
      </c>
      <c r="L35" s="21">
        <v>215185</v>
      </c>
      <c r="M35" s="21">
        <v>223067</v>
      </c>
      <c r="N35" s="21">
        <v>230797</v>
      </c>
      <c r="O35" s="82">
        <v>263386</v>
      </c>
      <c r="Q35" s="159"/>
      <c r="R35" s="160"/>
      <c r="S35" s="137" t="s">
        <v>69</v>
      </c>
      <c r="T35" s="138"/>
    </row>
    <row r="36" spans="1:20">
      <c r="B36" s="13">
        <v>2375</v>
      </c>
      <c r="C36" s="81">
        <v>128606</v>
      </c>
      <c r="D36" s="22">
        <v>127318</v>
      </c>
      <c r="E36" s="22">
        <v>145507</v>
      </c>
      <c r="F36" s="22">
        <v>168244</v>
      </c>
      <c r="G36" s="22">
        <v>178399</v>
      </c>
      <c r="H36" s="22">
        <v>178248</v>
      </c>
      <c r="I36" s="22">
        <v>182492</v>
      </c>
      <c r="J36" s="23">
        <v>184083</v>
      </c>
      <c r="K36" s="23">
        <v>200681</v>
      </c>
      <c r="L36" s="23">
        <v>209548</v>
      </c>
      <c r="M36" s="23">
        <v>217127</v>
      </c>
      <c r="N36" s="21">
        <v>224857</v>
      </c>
      <c r="O36" s="82">
        <v>250549</v>
      </c>
      <c r="Q36" s="159"/>
      <c r="R36" s="160"/>
      <c r="S36" s="137" t="s">
        <v>70</v>
      </c>
      <c r="T36" s="138"/>
    </row>
    <row r="37" spans="1:20">
      <c r="B37" s="13">
        <v>2250</v>
      </c>
      <c r="C37" s="81">
        <v>123422</v>
      </c>
      <c r="D37" s="22">
        <v>140777</v>
      </c>
      <c r="E37" s="22">
        <v>142748</v>
      </c>
      <c r="F37" s="22">
        <v>164726</v>
      </c>
      <c r="G37" s="22">
        <v>178899</v>
      </c>
      <c r="H37" s="22">
        <v>191631</v>
      </c>
      <c r="I37" s="22">
        <v>195951</v>
      </c>
      <c r="J37" s="22">
        <v>199134</v>
      </c>
      <c r="K37" s="22">
        <v>212549</v>
      </c>
      <c r="L37" s="23">
        <v>218233</v>
      </c>
      <c r="M37" s="23">
        <v>226266</v>
      </c>
      <c r="N37" s="21">
        <v>233769</v>
      </c>
      <c r="O37" s="82">
        <v>237407</v>
      </c>
      <c r="Q37" s="159"/>
      <c r="R37" s="160"/>
      <c r="S37" s="137" t="s">
        <v>71</v>
      </c>
      <c r="T37" s="138"/>
    </row>
    <row r="38" spans="1:20">
      <c r="B38" s="13">
        <v>2125</v>
      </c>
      <c r="C38" s="81">
        <v>136726</v>
      </c>
      <c r="D38" s="22">
        <v>137104</v>
      </c>
      <c r="E38" s="22">
        <v>137635</v>
      </c>
      <c r="F38" s="22">
        <v>156506</v>
      </c>
      <c r="G38" s="22">
        <v>174316</v>
      </c>
      <c r="H38" s="22">
        <v>188034</v>
      </c>
      <c r="I38" s="22">
        <v>193188</v>
      </c>
      <c r="J38" s="22">
        <v>194400</v>
      </c>
      <c r="K38" s="22">
        <v>206299</v>
      </c>
      <c r="L38" s="23">
        <v>213499</v>
      </c>
      <c r="M38" s="23">
        <v>220244</v>
      </c>
      <c r="N38" s="21">
        <v>228202</v>
      </c>
      <c r="O38" s="82">
        <v>232067</v>
      </c>
      <c r="Q38" s="159"/>
      <c r="R38" s="160"/>
      <c r="S38" s="137" t="s">
        <v>72</v>
      </c>
      <c r="T38" s="138"/>
    </row>
    <row r="39" spans="1:20" ht="18" thickBot="1">
      <c r="B39" s="13">
        <v>2000</v>
      </c>
      <c r="C39" s="83">
        <v>135178</v>
      </c>
      <c r="D39" s="84">
        <v>135633</v>
      </c>
      <c r="E39" s="84">
        <v>136769</v>
      </c>
      <c r="F39" s="84">
        <v>153215</v>
      </c>
      <c r="G39" s="84">
        <v>170874</v>
      </c>
      <c r="H39" s="84">
        <v>185046</v>
      </c>
      <c r="I39" s="84">
        <v>189670</v>
      </c>
      <c r="J39" s="84">
        <v>193307</v>
      </c>
      <c r="K39" s="84">
        <v>202553</v>
      </c>
      <c r="L39" s="91">
        <v>207631</v>
      </c>
      <c r="M39" s="91">
        <v>213012</v>
      </c>
      <c r="N39" s="86">
        <v>225063</v>
      </c>
      <c r="O39" s="87">
        <v>226654</v>
      </c>
      <c r="Q39" s="159"/>
      <c r="R39" s="160"/>
      <c r="S39" s="137" t="s">
        <v>73</v>
      </c>
      <c r="T39" s="138"/>
    </row>
    <row r="40" spans="1:20" ht="38.4" thickBot="1">
      <c r="B40" s="15">
        <v>2000</v>
      </c>
      <c r="C40" s="15">
        <v>2250</v>
      </c>
      <c r="D40" s="15">
        <v>2375</v>
      </c>
      <c r="E40" s="15">
        <v>2500</v>
      </c>
      <c r="F40" s="15">
        <v>2750</v>
      </c>
      <c r="G40" s="15">
        <v>3000</v>
      </c>
      <c r="H40" s="15">
        <v>3250</v>
      </c>
      <c r="I40" s="15">
        <v>3500</v>
      </c>
      <c r="J40" s="15">
        <v>3750</v>
      </c>
      <c r="K40" s="15">
        <v>4000</v>
      </c>
      <c r="L40" s="15">
        <v>4250</v>
      </c>
      <c r="M40" s="15">
        <v>4500</v>
      </c>
      <c r="N40" s="15">
        <v>4750</v>
      </c>
      <c r="O40" s="15">
        <v>5000</v>
      </c>
      <c r="Q40" s="161"/>
      <c r="R40" s="162"/>
      <c r="S40" s="139"/>
      <c r="T40" s="140"/>
    </row>
    <row r="41" spans="1:20" ht="13.2" hidden="1" customHeight="1"/>
    <row r="42" spans="1:20" ht="18" hidden="1" customHeight="1"/>
    <row r="43" spans="1:20" ht="18" hidden="1" customHeight="1"/>
    <row r="44" spans="1:20" ht="18" hidden="1" customHeight="1"/>
    <row r="45" spans="1:20" ht="18" hidden="1" customHeight="1"/>
    <row r="46" spans="1:20" ht="18" thickBot="1"/>
    <row r="47" spans="1:20" ht="21" customHeight="1" thickBot="1">
      <c r="C47" s="173" t="s">
        <v>27</v>
      </c>
      <c r="D47" s="174"/>
      <c r="E47" s="175"/>
      <c r="F47" s="16" t="s">
        <v>35</v>
      </c>
      <c r="H47" s="32" t="s">
        <v>40</v>
      </c>
      <c r="I47" s="166" t="s">
        <v>39</v>
      </c>
      <c r="J47" s="166"/>
      <c r="K47" s="166"/>
      <c r="L47" s="166"/>
      <c r="M47" s="166"/>
      <c r="N47" s="166"/>
      <c r="O47" s="166"/>
      <c r="P47" s="182" t="s">
        <v>74</v>
      </c>
      <c r="Q47" s="182"/>
    </row>
    <row r="48" spans="1:20">
      <c r="C48" s="176" t="s">
        <v>28</v>
      </c>
      <c r="D48" s="177"/>
      <c r="E48" s="178"/>
      <c r="F48" s="25">
        <v>18717</v>
      </c>
      <c r="H48" s="31"/>
      <c r="I48" s="166"/>
      <c r="J48" s="166"/>
      <c r="K48" s="166"/>
      <c r="L48" s="166"/>
      <c r="M48" s="166"/>
      <c r="N48" s="166"/>
      <c r="O48" s="166"/>
    </row>
    <row r="49" spans="3:15" ht="20.25" customHeight="1">
      <c r="C49" s="179" t="s">
        <v>29</v>
      </c>
      <c r="D49" s="180"/>
      <c r="E49" s="181"/>
      <c r="F49" s="26">
        <v>28154</v>
      </c>
      <c r="H49" s="32" t="s">
        <v>41</v>
      </c>
      <c r="I49" s="166" t="s">
        <v>36</v>
      </c>
      <c r="J49" s="166"/>
      <c r="K49" s="166"/>
      <c r="L49" s="166"/>
      <c r="M49" s="166"/>
      <c r="N49" s="166"/>
      <c r="O49" s="166"/>
    </row>
    <row r="50" spans="3:15" ht="21.75" customHeight="1">
      <c r="C50" s="167" t="s">
        <v>30</v>
      </c>
      <c r="D50" s="168"/>
      <c r="E50" s="169"/>
      <c r="F50" s="26">
        <v>40003</v>
      </c>
      <c r="I50" s="166" t="s">
        <v>4</v>
      </c>
      <c r="J50" s="166"/>
      <c r="K50" s="166"/>
      <c r="L50" s="166"/>
      <c r="M50" s="166"/>
      <c r="N50" s="166"/>
      <c r="O50" s="166"/>
    </row>
    <row r="51" spans="3:15" ht="18" customHeight="1">
      <c r="C51" s="179" t="s">
        <v>31</v>
      </c>
      <c r="D51" s="180"/>
      <c r="E51" s="181"/>
      <c r="F51" s="26">
        <v>46079</v>
      </c>
      <c r="H51" s="32" t="s">
        <v>43</v>
      </c>
      <c r="I51" s="166" t="s">
        <v>42</v>
      </c>
      <c r="J51" s="166"/>
      <c r="K51" s="166"/>
      <c r="L51" s="166"/>
      <c r="M51" s="166"/>
      <c r="N51" s="166"/>
      <c r="O51" s="166"/>
    </row>
    <row r="52" spans="3:15">
      <c r="C52" s="170" t="s">
        <v>32</v>
      </c>
      <c r="D52" s="171"/>
      <c r="E52" s="172"/>
      <c r="F52" s="27">
        <v>9542</v>
      </c>
      <c r="I52" s="166"/>
      <c r="J52" s="166"/>
      <c r="K52" s="166"/>
      <c r="L52" s="166"/>
      <c r="M52" s="166"/>
      <c r="N52" s="166"/>
      <c r="O52" s="166"/>
    </row>
    <row r="53" spans="3:15">
      <c r="C53" s="170" t="s">
        <v>33</v>
      </c>
      <c r="D53" s="171"/>
      <c r="E53" s="172"/>
      <c r="F53" s="27">
        <v>9542</v>
      </c>
    </row>
    <row r="54" spans="3:15" ht="18" thickBot="1">
      <c r="C54" s="163" t="s">
        <v>34</v>
      </c>
      <c r="D54" s="164"/>
      <c r="E54" s="165"/>
      <c r="F54" s="28">
        <v>12288</v>
      </c>
      <c r="I54" s="29"/>
      <c r="J54" s="29"/>
      <c r="K54" s="29"/>
      <c r="L54" s="29"/>
      <c r="M54" s="29"/>
      <c r="N54" s="29"/>
      <c r="O54" s="29"/>
    </row>
    <row r="55" spans="3:15" ht="15.75" customHeight="1">
      <c r="C55" s="12"/>
      <c r="D55" s="12"/>
      <c r="E55" s="12"/>
      <c r="F55" s="12"/>
      <c r="I55" s="30"/>
      <c r="J55" s="30"/>
      <c r="K55" s="30"/>
      <c r="L55" s="30"/>
      <c r="M55" s="30"/>
      <c r="N55" s="30"/>
      <c r="O55" s="30"/>
    </row>
    <row r="56" spans="3:15">
      <c r="C56" s="17" t="s">
        <v>23</v>
      </c>
      <c r="I56" s="30"/>
      <c r="J56" s="30"/>
      <c r="K56" s="30"/>
      <c r="L56" s="30"/>
      <c r="M56" s="30"/>
      <c r="N56" s="30"/>
      <c r="O56" s="30"/>
    </row>
    <row r="57" spans="3:15">
      <c r="C57" s="14" t="s">
        <v>24</v>
      </c>
    </row>
    <row r="58" spans="3:15">
      <c r="C58" s="18" t="s">
        <v>25</v>
      </c>
      <c r="D58" s="18"/>
      <c r="E58" s="18"/>
      <c r="F58" s="18"/>
    </row>
    <row r="59" spans="3:15">
      <c r="C59" s="19" t="s">
        <v>26</v>
      </c>
      <c r="D59" s="19"/>
      <c r="E59" s="19"/>
      <c r="F59" s="19"/>
    </row>
    <row r="61" spans="3:15">
      <c r="C61" s="12"/>
      <c r="D61" s="12"/>
      <c r="E61" s="12"/>
      <c r="F61" s="12"/>
    </row>
  </sheetData>
  <mergeCells count="45">
    <mergeCell ref="C13:O15"/>
    <mergeCell ref="Q17:R25"/>
    <mergeCell ref="C54:E54"/>
    <mergeCell ref="I47:O48"/>
    <mergeCell ref="I49:O50"/>
    <mergeCell ref="I51:O52"/>
    <mergeCell ref="C50:E50"/>
    <mergeCell ref="C53:E53"/>
    <mergeCell ref="C47:E47"/>
    <mergeCell ref="C48:E48"/>
    <mergeCell ref="C49:E49"/>
    <mergeCell ref="C51:E51"/>
    <mergeCell ref="C52:E52"/>
    <mergeCell ref="Q32:R40"/>
    <mergeCell ref="P47:Q47"/>
    <mergeCell ref="C1:O1"/>
    <mergeCell ref="S11:T11"/>
    <mergeCell ref="Q3:R11"/>
    <mergeCell ref="S3:T3"/>
    <mergeCell ref="S4:T4"/>
    <mergeCell ref="S5:T5"/>
    <mergeCell ref="S6:T6"/>
    <mergeCell ref="S7:T7"/>
    <mergeCell ref="S8:T8"/>
    <mergeCell ref="S9:T9"/>
    <mergeCell ref="S10:T10"/>
    <mergeCell ref="S25:T25"/>
    <mergeCell ref="S20:T20"/>
    <mergeCell ref="S21:T21"/>
    <mergeCell ref="S22:T22"/>
    <mergeCell ref="S17:T17"/>
    <mergeCell ref="S18:T18"/>
    <mergeCell ref="S19:T19"/>
    <mergeCell ref="S23:T23"/>
    <mergeCell ref="S24:T24"/>
    <mergeCell ref="S37:T37"/>
    <mergeCell ref="S38:T38"/>
    <mergeCell ref="S39:T39"/>
    <mergeCell ref="S40:T40"/>
    <mergeCell ref="C27:O29"/>
    <mergeCell ref="S32:T32"/>
    <mergeCell ref="S33:T33"/>
    <mergeCell ref="S34:T34"/>
    <mergeCell ref="S35:T35"/>
    <mergeCell ref="S36:T36"/>
  </mergeCells>
  <pageMargins left="0.25" right="0.25" top="0.75" bottom="0.75" header="0.3" footer="0.3"/>
  <pageSetup paperSize="9" scale="54" fitToHeight="0" orientation="landscape" r:id="rId1"/>
  <headerFooter>
    <oddHeader>&amp;L&amp;12Хёрманн Руссия&amp;C&amp;14Прайс на комплект ворот Renomatic 2020 с приводом&amp;R 30.03.2020 г</oddHeader>
    <oddFooter>&amp;CAz akciós árak 2020.március 1-től 2020.december 31-ig érvényesek.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7"/>
  <sheetViews>
    <sheetView zoomScaleNormal="100" workbookViewId="0">
      <selection activeCell="A3" sqref="A3"/>
    </sheetView>
  </sheetViews>
  <sheetFormatPr defaultRowHeight="13.2"/>
  <cols>
    <col min="1" max="1" width="37.33203125" bestFit="1" customWidth="1"/>
    <col min="2" max="2" width="8.33203125" bestFit="1" customWidth="1"/>
  </cols>
  <sheetData>
    <row r="1" spans="1:2">
      <c r="A1" s="34" t="s">
        <v>46</v>
      </c>
      <c r="B1" s="102">
        <v>1.4999999999999999E-2</v>
      </c>
    </row>
    <row r="2" spans="1:2">
      <c r="A2" s="35" t="s">
        <v>47</v>
      </c>
      <c r="B2" s="37">
        <v>0.25</v>
      </c>
    </row>
    <row r="3" spans="1:2">
      <c r="A3" s="35" t="s">
        <v>48</v>
      </c>
      <c r="B3" s="37">
        <v>0.15</v>
      </c>
    </row>
    <row r="4" spans="1:2">
      <c r="A4" s="35" t="s">
        <v>49</v>
      </c>
      <c r="B4" s="37">
        <v>0</v>
      </c>
    </row>
    <row r="5" spans="1:2">
      <c r="A5" s="36" t="s">
        <v>50</v>
      </c>
      <c r="B5" s="38">
        <v>0.02</v>
      </c>
    </row>
    <row r="6" spans="1:2">
      <c r="A6" s="33"/>
      <c r="B6" s="39">
        <f>1*(1+B1)*(1-B2)*(1-B3)*(1-B4)*(1-B5)</f>
        <v>0.63412124999999997</v>
      </c>
    </row>
    <row r="7" spans="1:2">
      <c r="B7" s="39">
        <f>1*(1-B2)*(1-B4)*(1-B5)*(1+B1)</f>
        <v>0.74602499999999994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N32" sqref="N32"/>
    </sheetView>
  </sheetViews>
  <sheetFormatPr defaultRowHeight="13.2"/>
  <cols>
    <col min="2" max="2" width="10" customWidth="1"/>
    <col min="3" max="6" width="10.33203125" bestFit="1" customWidth="1"/>
    <col min="7" max="7" width="11.33203125" bestFit="1" customWidth="1"/>
    <col min="8" max="8" width="10.33203125" bestFit="1" customWidth="1"/>
    <col min="9" max="9" width="10.33203125" customWidth="1"/>
    <col min="10" max="11" width="10.33203125" bestFit="1" customWidth="1"/>
    <col min="12" max="12" width="11.33203125" bestFit="1" customWidth="1"/>
    <col min="13" max="16" width="10.33203125" bestFit="1" customWidth="1"/>
    <col min="17" max="17" width="11.33203125" bestFit="1" customWidth="1"/>
  </cols>
  <sheetData>
    <row r="1" spans="1:17" ht="18" customHeight="1">
      <c r="A1" s="183" t="s">
        <v>16</v>
      </c>
      <c r="B1" s="184"/>
      <c r="C1" s="105" t="s">
        <v>56</v>
      </c>
      <c r="D1" s="106"/>
      <c r="E1" s="106"/>
      <c r="F1" s="106"/>
      <c r="G1" s="107"/>
      <c r="H1" s="108" t="s">
        <v>58</v>
      </c>
      <c r="I1" s="109"/>
      <c r="J1" s="109"/>
      <c r="K1" s="109"/>
      <c r="L1" s="110"/>
      <c r="M1" s="108" t="s">
        <v>59</v>
      </c>
      <c r="N1" s="109"/>
      <c r="O1" s="103"/>
      <c r="P1" s="103"/>
      <c r="Q1" s="104"/>
    </row>
    <row r="2" spans="1:17" ht="34.799999999999997" thickBot="1">
      <c r="A2" s="41" t="s">
        <v>17</v>
      </c>
      <c r="B2" s="55" t="s">
        <v>18</v>
      </c>
      <c r="C2" s="92" t="s">
        <v>75</v>
      </c>
      <c r="D2" s="93" t="s">
        <v>57</v>
      </c>
      <c r="E2" s="94" t="s">
        <v>53</v>
      </c>
      <c r="F2" s="94" t="s">
        <v>54</v>
      </c>
      <c r="G2" s="95" t="s">
        <v>55</v>
      </c>
      <c r="H2" s="92" t="s">
        <v>75</v>
      </c>
      <c r="I2" s="93" t="s">
        <v>57</v>
      </c>
      <c r="J2" s="94" t="s">
        <v>53</v>
      </c>
      <c r="K2" s="94" t="s">
        <v>54</v>
      </c>
      <c r="L2" s="95" t="s">
        <v>55</v>
      </c>
      <c r="M2" s="92" t="s">
        <v>75</v>
      </c>
      <c r="N2" s="93" t="s">
        <v>57</v>
      </c>
      <c r="O2" s="94" t="s">
        <v>53</v>
      </c>
      <c r="P2" s="94" t="s">
        <v>54</v>
      </c>
      <c r="Q2" s="95" t="s">
        <v>55</v>
      </c>
    </row>
    <row r="3" spans="1:17" ht="17.399999999999999">
      <c r="A3" s="9">
        <v>2375</v>
      </c>
      <c r="B3" s="50">
        <v>2125</v>
      </c>
      <c r="C3" s="56">
        <v>85693.4</v>
      </c>
      <c r="D3" s="43">
        <v>89867.9</v>
      </c>
      <c r="E3" s="43">
        <v>102775</v>
      </c>
      <c r="F3" s="43">
        <v>112212</v>
      </c>
      <c r="G3" s="44">
        <v>124061</v>
      </c>
      <c r="H3" s="56">
        <v>106626.84999999999</v>
      </c>
      <c r="I3" s="43">
        <v>110801.34999999999</v>
      </c>
      <c r="J3" s="43">
        <v>120978</v>
      </c>
      <c r="K3" s="43">
        <v>130415</v>
      </c>
      <c r="L3" s="44">
        <v>142264</v>
      </c>
      <c r="M3" s="56">
        <v>136718.9</v>
      </c>
      <c r="N3" s="43">
        <v>140893.4</v>
      </c>
      <c r="O3" s="43">
        <v>147145</v>
      </c>
      <c r="P3" s="43">
        <v>156582</v>
      </c>
      <c r="Q3" s="44">
        <v>168431</v>
      </c>
    </row>
    <row r="4" spans="1:17" ht="18" thickBot="1">
      <c r="A4" s="96">
        <v>2375</v>
      </c>
      <c r="B4" s="54">
        <v>2000</v>
      </c>
      <c r="C4" s="59">
        <v>85942.95</v>
      </c>
      <c r="D4" s="46">
        <v>90117.45</v>
      </c>
      <c r="E4" s="46">
        <v>102992</v>
      </c>
      <c r="F4" s="46">
        <v>112429</v>
      </c>
      <c r="G4" s="47">
        <v>124278</v>
      </c>
      <c r="H4" s="59">
        <v>106756.79999999999</v>
      </c>
      <c r="I4" s="46">
        <v>110931.29999999999</v>
      </c>
      <c r="J4" s="46">
        <v>121091</v>
      </c>
      <c r="K4" s="46">
        <v>130528</v>
      </c>
      <c r="L4" s="47">
        <v>142377</v>
      </c>
      <c r="M4" s="59">
        <v>136967.29999999999</v>
      </c>
      <c r="N4" s="46">
        <v>141141.79999999999</v>
      </c>
      <c r="O4" s="46">
        <v>147361</v>
      </c>
      <c r="P4" s="46">
        <v>156798</v>
      </c>
      <c r="Q4" s="47">
        <v>168647</v>
      </c>
    </row>
    <row r="5" spans="1:17" ht="17.399999999999999">
      <c r="A5" s="40">
        <v>2500</v>
      </c>
      <c r="B5" s="52">
        <v>2500</v>
      </c>
      <c r="C5" s="58">
        <v>92318.549999999988</v>
      </c>
      <c r="D5" s="42">
        <v>96493.049999999988</v>
      </c>
      <c r="E5" s="42">
        <v>111282</v>
      </c>
      <c r="F5" s="42">
        <v>120719</v>
      </c>
      <c r="G5" s="45">
        <v>132568</v>
      </c>
      <c r="H5" s="58">
        <v>116106.29999999999</v>
      </c>
      <c r="I5" s="42">
        <v>120280.79999999999</v>
      </c>
      <c r="J5" s="42">
        <v>131967</v>
      </c>
      <c r="K5" s="42">
        <v>141404</v>
      </c>
      <c r="L5" s="45">
        <v>153253</v>
      </c>
      <c r="M5" s="58">
        <v>148814.59999999998</v>
      </c>
      <c r="N5" s="42">
        <v>152989.09999999998</v>
      </c>
      <c r="O5" s="42">
        <v>160409</v>
      </c>
      <c r="P5" s="42">
        <v>169846</v>
      </c>
      <c r="Q5" s="45">
        <v>181695</v>
      </c>
    </row>
    <row r="6" spans="1:17" ht="17.399999999999999">
      <c r="A6" s="10">
        <v>2500</v>
      </c>
      <c r="B6" s="51">
        <v>2250</v>
      </c>
      <c r="C6" s="58">
        <v>89103.15</v>
      </c>
      <c r="D6" s="42">
        <v>93277.65</v>
      </c>
      <c r="E6" s="42">
        <v>105740</v>
      </c>
      <c r="F6" s="42">
        <v>115177</v>
      </c>
      <c r="G6" s="45">
        <v>127026</v>
      </c>
      <c r="H6" s="58">
        <v>110036.59999999999</v>
      </c>
      <c r="I6" s="42">
        <v>114211.09999999999</v>
      </c>
      <c r="J6" s="42">
        <v>123943</v>
      </c>
      <c r="K6" s="42">
        <v>133380</v>
      </c>
      <c r="L6" s="45">
        <v>145229</v>
      </c>
      <c r="M6" s="58">
        <v>141079.69999999998</v>
      </c>
      <c r="N6" s="42">
        <v>145254.19999999998</v>
      </c>
      <c r="O6" s="42">
        <v>150937</v>
      </c>
      <c r="P6" s="42">
        <v>160374</v>
      </c>
      <c r="Q6" s="45">
        <v>172223</v>
      </c>
    </row>
    <row r="7" spans="1:17" ht="17.399999999999999">
      <c r="A7" s="5">
        <v>2500</v>
      </c>
      <c r="B7" s="51">
        <v>2125</v>
      </c>
      <c r="C7" s="58">
        <v>85693.4</v>
      </c>
      <c r="D7" s="42">
        <v>89867.9</v>
      </c>
      <c r="E7" s="42">
        <v>102775</v>
      </c>
      <c r="F7" s="42">
        <v>112212</v>
      </c>
      <c r="G7" s="45">
        <v>124061</v>
      </c>
      <c r="H7" s="58">
        <v>106626.84999999999</v>
      </c>
      <c r="I7" s="42">
        <v>110801.34999999999</v>
      </c>
      <c r="J7" s="42">
        <v>120978</v>
      </c>
      <c r="K7" s="42">
        <v>130415</v>
      </c>
      <c r="L7" s="45">
        <v>142264</v>
      </c>
      <c r="M7" s="58">
        <v>136718.9</v>
      </c>
      <c r="N7" s="42">
        <v>140893.4</v>
      </c>
      <c r="O7" s="42">
        <v>147145</v>
      </c>
      <c r="P7" s="42">
        <v>156582</v>
      </c>
      <c r="Q7" s="45">
        <v>168431</v>
      </c>
    </row>
    <row r="8" spans="1:17" ht="18" thickBot="1">
      <c r="A8" s="53">
        <v>2500</v>
      </c>
      <c r="B8" s="54">
        <v>2000</v>
      </c>
      <c r="C8" s="59">
        <v>85942.95</v>
      </c>
      <c r="D8" s="46">
        <v>90117.45</v>
      </c>
      <c r="E8" s="46">
        <v>102992</v>
      </c>
      <c r="F8" s="46">
        <v>112429</v>
      </c>
      <c r="G8" s="47">
        <v>124278</v>
      </c>
      <c r="H8" s="59">
        <v>106756.79999999999</v>
      </c>
      <c r="I8" s="46">
        <v>110931.29999999999</v>
      </c>
      <c r="J8" s="46">
        <v>121091</v>
      </c>
      <c r="K8" s="46">
        <v>130528</v>
      </c>
      <c r="L8" s="47">
        <v>142377</v>
      </c>
      <c r="M8" s="59">
        <v>136967.29999999999</v>
      </c>
      <c r="N8" s="46">
        <v>141141.79999999999</v>
      </c>
      <c r="O8" s="46">
        <v>147361</v>
      </c>
      <c r="P8" s="46">
        <v>156798</v>
      </c>
      <c r="Q8" s="47">
        <v>168647</v>
      </c>
    </row>
    <row r="9" spans="1:17" ht="17.399999999999999">
      <c r="A9" s="97">
        <v>2750</v>
      </c>
      <c r="B9" s="52">
        <v>2500</v>
      </c>
      <c r="C9" s="57">
        <v>111943.29999999999</v>
      </c>
      <c r="D9" s="48">
        <v>116117.79999999999</v>
      </c>
      <c r="E9" s="48">
        <v>128347</v>
      </c>
      <c r="F9" s="48">
        <v>137784</v>
      </c>
      <c r="G9" s="49">
        <v>149633</v>
      </c>
      <c r="H9" s="57">
        <v>129308.29999999999</v>
      </c>
      <c r="I9" s="48">
        <v>133482.79999999999</v>
      </c>
      <c r="J9" s="48">
        <v>143447</v>
      </c>
      <c r="K9" s="48">
        <v>152884</v>
      </c>
      <c r="L9" s="49">
        <v>164733</v>
      </c>
      <c r="M9" s="57">
        <v>167012.19999999998</v>
      </c>
      <c r="N9" s="48">
        <v>171186.69999999998</v>
      </c>
      <c r="O9" s="48">
        <v>176233</v>
      </c>
      <c r="P9" s="48">
        <v>185670</v>
      </c>
      <c r="Q9" s="49">
        <v>197519</v>
      </c>
    </row>
    <row r="10" spans="1:17" ht="17.399999999999999">
      <c r="A10" s="5">
        <v>2750</v>
      </c>
      <c r="B10" s="51">
        <v>2250</v>
      </c>
      <c r="C10" s="58">
        <v>105515.95</v>
      </c>
      <c r="D10" s="42">
        <v>109690.45</v>
      </c>
      <c r="E10" s="42">
        <v>120012</v>
      </c>
      <c r="F10" s="42">
        <v>129449</v>
      </c>
      <c r="G10" s="45">
        <v>141298</v>
      </c>
      <c r="H10" s="58">
        <v>121811.45</v>
      </c>
      <c r="I10" s="42">
        <v>125985.95</v>
      </c>
      <c r="J10" s="42">
        <v>134182</v>
      </c>
      <c r="K10" s="42">
        <v>143619</v>
      </c>
      <c r="L10" s="45">
        <v>155468</v>
      </c>
      <c r="M10" s="58">
        <v>157255.59999999998</v>
      </c>
      <c r="N10" s="42">
        <v>161430.09999999998</v>
      </c>
      <c r="O10" s="42">
        <v>165003</v>
      </c>
      <c r="P10" s="42">
        <v>174440</v>
      </c>
      <c r="Q10" s="45">
        <v>186289</v>
      </c>
    </row>
    <row r="11" spans="1:17" ht="18" thickBot="1">
      <c r="A11" s="53">
        <v>2750</v>
      </c>
      <c r="B11" s="54">
        <v>2125</v>
      </c>
      <c r="C11" s="59">
        <v>103772.54999999999</v>
      </c>
      <c r="D11" s="46">
        <v>107947.04999999999</v>
      </c>
      <c r="E11" s="46">
        <v>118496</v>
      </c>
      <c r="F11" s="46">
        <v>127933</v>
      </c>
      <c r="G11" s="47">
        <v>139782</v>
      </c>
      <c r="H11" s="59">
        <v>119947.29999999999</v>
      </c>
      <c r="I11" s="46">
        <v>124121.79999999999</v>
      </c>
      <c r="J11" s="46">
        <v>132561</v>
      </c>
      <c r="K11" s="46">
        <v>141998</v>
      </c>
      <c r="L11" s="47">
        <v>153847</v>
      </c>
      <c r="M11" s="59">
        <v>155034.94999999998</v>
      </c>
      <c r="N11" s="46">
        <v>159209.44999999998</v>
      </c>
      <c r="O11" s="46">
        <v>163072</v>
      </c>
      <c r="P11" s="46">
        <v>172509</v>
      </c>
      <c r="Q11" s="47">
        <v>184358</v>
      </c>
    </row>
    <row r="12" spans="1:17" ht="17.399999999999999">
      <c r="A12" s="97">
        <v>3000</v>
      </c>
      <c r="B12" s="52">
        <v>3000</v>
      </c>
      <c r="C12" s="58">
        <v>149726.54999999999</v>
      </c>
      <c r="D12" s="42">
        <v>153901.04999999999</v>
      </c>
      <c r="E12" s="42">
        <v>161202</v>
      </c>
      <c r="F12" s="42">
        <v>170639</v>
      </c>
      <c r="G12" s="45">
        <v>182488</v>
      </c>
      <c r="H12" s="58">
        <v>173990.39999999999</v>
      </c>
      <c r="I12" s="42">
        <v>178164.9</v>
      </c>
      <c r="J12" s="42">
        <v>182301</v>
      </c>
      <c r="K12" s="42">
        <v>191738</v>
      </c>
      <c r="L12" s="45">
        <v>203587</v>
      </c>
      <c r="M12" s="58">
        <v>226919.15</v>
      </c>
      <c r="N12" s="42">
        <v>231093.65</v>
      </c>
      <c r="O12" s="42">
        <v>228326</v>
      </c>
      <c r="P12" s="42">
        <v>237763</v>
      </c>
      <c r="Q12" s="45">
        <v>249612</v>
      </c>
    </row>
    <row r="13" spans="1:17" ht="17.399999999999999">
      <c r="A13" s="5">
        <v>3000</v>
      </c>
      <c r="B13" s="51">
        <v>2500</v>
      </c>
      <c r="C13" s="58">
        <v>121101.9</v>
      </c>
      <c r="D13" s="42">
        <v>125276.4</v>
      </c>
      <c r="E13" s="42">
        <v>136311</v>
      </c>
      <c r="F13" s="42">
        <v>145748</v>
      </c>
      <c r="G13" s="45">
        <v>157597</v>
      </c>
      <c r="H13" s="58">
        <v>140250.54999999999</v>
      </c>
      <c r="I13" s="42">
        <v>144425.04999999999</v>
      </c>
      <c r="J13" s="42">
        <v>152962</v>
      </c>
      <c r="K13" s="42">
        <v>162399</v>
      </c>
      <c r="L13" s="45">
        <v>174248</v>
      </c>
      <c r="M13" s="58">
        <v>181999</v>
      </c>
      <c r="N13" s="42">
        <v>186173.5</v>
      </c>
      <c r="O13" s="42">
        <v>189265</v>
      </c>
      <c r="P13" s="42">
        <v>198702</v>
      </c>
      <c r="Q13" s="45">
        <v>210551</v>
      </c>
    </row>
    <row r="14" spans="1:17" ht="17.399999999999999">
      <c r="A14" s="5">
        <v>3000</v>
      </c>
      <c r="B14" s="51">
        <v>2250</v>
      </c>
      <c r="C14" s="58">
        <v>114079.99999999999</v>
      </c>
      <c r="D14" s="42">
        <v>118254.49999999999</v>
      </c>
      <c r="E14" s="42">
        <v>127459</v>
      </c>
      <c r="F14" s="42">
        <v>136896</v>
      </c>
      <c r="G14" s="45">
        <v>148745</v>
      </c>
      <c r="H14" s="58">
        <v>132159.15</v>
      </c>
      <c r="I14" s="42">
        <v>136333.65</v>
      </c>
      <c r="J14" s="42">
        <v>143180</v>
      </c>
      <c r="K14" s="42">
        <v>152617</v>
      </c>
      <c r="L14" s="45">
        <v>164466</v>
      </c>
      <c r="M14" s="58">
        <v>171409.8</v>
      </c>
      <c r="N14" s="42">
        <v>175584.3</v>
      </c>
      <c r="O14" s="42">
        <v>177311</v>
      </c>
      <c r="P14" s="42">
        <v>186748</v>
      </c>
      <c r="Q14" s="45">
        <v>198597</v>
      </c>
    </row>
    <row r="15" spans="1:17" ht="17.399999999999999">
      <c r="A15" s="5">
        <v>3000</v>
      </c>
      <c r="B15" s="51">
        <v>2125</v>
      </c>
      <c r="C15" s="58">
        <v>112335.45</v>
      </c>
      <c r="D15" s="42">
        <v>116509.95</v>
      </c>
      <c r="E15" s="42">
        <v>125942</v>
      </c>
      <c r="F15" s="42">
        <v>135379</v>
      </c>
      <c r="G15" s="45">
        <v>147228</v>
      </c>
      <c r="H15" s="58">
        <v>130414.59999999998</v>
      </c>
      <c r="I15" s="42">
        <v>134589.09999999998</v>
      </c>
      <c r="J15" s="42">
        <v>141663</v>
      </c>
      <c r="K15" s="42">
        <v>151100</v>
      </c>
      <c r="L15" s="45">
        <v>162949</v>
      </c>
      <c r="M15" s="58">
        <v>169427.19999999998</v>
      </c>
      <c r="N15" s="42">
        <v>173601.69999999998</v>
      </c>
      <c r="O15" s="42">
        <v>175587</v>
      </c>
      <c r="P15" s="42">
        <v>185024</v>
      </c>
      <c r="Q15" s="45">
        <v>196873</v>
      </c>
    </row>
    <row r="16" spans="1:17" ht="18" thickBot="1">
      <c r="A16" s="53">
        <v>3000</v>
      </c>
      <c r="B16" s="54">
        <v>2000</v>
      </c>
      <c r="C16" s="59">
        <v>112346.95</v>
      </c>
      <c r="D16" s="46">
        <v>116521.45</v>
      </c>
      <c r="E16" s="46">
        <v>125952</v>
      </c>
      <c r="F16" s="46">
        <v>135389</v>
      </c>
      <c r="G16" s="47">
        <v>147238</v>
      </c>
      <c r="H16" s="59">
        <v>130426.09999999998</v>
      </c>
      <c r="I16" s="46">
        <v>134600.59999999998</v>
      </c>
      <c r="J16" s="46">
        <v>141673</v>
      </c>
      <c r="K16" s="46">
        <v>151110</v>
      </c>
      <c r="L16" s="47">
        <v>162959</v>
      </c>
      <c r="M16" s="59">
        <v>169676.75</v>
      </c>
      <c r="N16" s="46">
        <v>173851.25</v>
      </c>
      <c r="O16" s="46">
        <v>175804</v>
      </c>
      <c r="P16" s="46">
        <v>185241</v>
      </c>
      <c r="Q16" s="47">
        <v>197090</v>
      </c>
    </row>
    <row r="17" spans="1:17" ht="17.399999999999999">
      <c r="A17" s="97">
        <v>3500</v>
      </c>
      <c r="B17" s="52">
        <v>2500</v>
      </c>
      <c r="C17" s="58">
        <v>133827.79999999999</v>
      </c>
      <c r="D17" s="42">
        <v>138002.29999999999</v>
      </c>
      <c r="E17" s="42">
        <v>144631</v>
      </c>
      <c r="F17" s="42">
        <v>154068</v>
      </c>
      <c r="G17" s="45">
        <v>165917</v>
      </c>
      <c r="H17" s="58">
        <v>155593.84999999998</v>
      </c>
      <c r="I17" s="42">
        <v>159768.34999999998</v>
      </c>
      <c r="J17" s="42">
        <v>163558</v>
      </c>
      <c r="K17" s="42">
        <v>172995</v>
      </c>
      <c r="L17" s="45">
        <v>184844</v>
      </c>
      <c r="M17" s="58">
        <v>203050.9</v>
      </c>
      <c r="N17" s="42">
        <v>207225.4</v>
      </c>
      <c r="O17" s="42">
        <v>204825</v>
      </c>
      <c r="P17" s="42">
        <v>214262</v>
      </c>
      <c r="Q17" s="45">
        <v>226111</v>
      </c>
    </row>
    <row r="18" spans="1:17" ht="17.399999999999999">
      <c r="A18" s="5">
        <v>3500</v>
      </c>
      <c r="B18" s="51">
        <v>2250</v>
      </c>
      <c r="C18" s="58">
        <v>128114.59999999998</v>
      </c>
      <c r="D18" s="42">
        <v>132289.09999999998</v>
      </c>
      <c r="E18" s="42">
        <v>139663</v>
      </c>
      <c r="F18" s="42">
        <v>149100</v>
      </c>
      <c r="G18" s="45">
        <v>160949</v>
      </c>
      <c r="H18" s="58">
        <v>149048.04999999999</v>
      </c>
      <c r="I18" s="42">
        <v>153222.54999999999</v>
      </c>
      <c r="J18" s="42">
        <v>157866</v>
      </c>
      <c r="K18" s="42">
        <v>167303</v>
      </c>
      <c r="L18" s="45">
        <v>179152</v>
      </c>
      <c r="M18" s="58">
        <v>194602.99999999997</v>
      </c>
      <c r="N18" s="42">
        <v>198777.49999999997</v>
      </c>
      <c r="O18" s="42">
        <v>197479</v>
      </c>
      <c r="P18" s="42">
        <v>206916</v>
      </c>
      <c r="Q18" s="45">
        <v>218765</v>
      </c>
    </row>
    <row r="19" spans="1:17" ht="18" thickBot="1">
      <c r="A19" s="53">
        <v>3500</v>
      </c>
      <c r="B19" s="54">
        <v>2125</v>
      </c>
      <c r="C19" s="59">
        <v>125895.09999999999</v>
      </c>
      <c r="D19" s="46">
        <v>130069.59999999999</v>
      </c>
      <c r="E19" s="46">
        <v>137733</v>
      </c>
      <c r="F19" s="46">
        <v>147170</v>
      </c>
      <c r="G19" s="47">
        <v>159019</v>
      </c>
      <c r="H19" s="59">
        <v>146708.94999999998</v>
      </c>
      <c r="I19" s="46">
        <v>150883.44999999998</v>
      </c>
      <c r="J19" s="46">
        <v>155832</v>
      </c>
      <c r="K19" s="46">
        <v>165269</v>
      </c>
      <c r="L19" s="47">
        <v>177118</v>
      </c>
      <c r="M19" s="59">
        <v>191787.8</v>
      </c>
      <c r="N19" s="46">
        <v>195962.3</v>
      </c>
      <c r="O19" s="46">
        <v>195031</v>
      </c>
      <c r="P19" s="46">
        <v>204468</v>
      </c>
      <c r="Q19" s="47">
        <v>216317</v>
      </c>
    </row>
    <row r="20" spans="1:17" ht="17.399999999999999">
      <c r="A20" s="97">
        <v>4000</v>
      </c>
      <c r="B20" s="52">
        <v>2500</v>
      </c>
      <c r="C20" s="58">
        <v>158211.25</v>
      </c>
      <c r="D20" s="42">
        <v>162385.75</v>
      </c>
      <c r="E20" s="42">
        <v>165834</v>
      </c>
      <c r="F20" s="42">
        <v>175271</v>
      </c>
      <c r="G20" s="45">
        <v>187120</v>
      </c>
      <c r="H20" s="58">
        <v>184972.9</v>
      </c>
      <c r="I20" s="42">
        <v>189147.4</v>
      </c>
      <c r="J20" s="42">
        <v>189105</v>
      </c>
      <c r="K20" s="42">
        <v>198542</v>
      </c>
      <c r="L20" s="45">
        <v>210391</v>
      </c>
      <c r="M20" s="58">
        <v>243372.19999999998</v>
      </c>
      <c r="N20" s="42">
        <v>247546.69999999998</v>
      </c>
      <c r="O20" s="42">
        <v>239887</v>
      </c>
      <c r="P20" s="42">
        <v>249324</v>
      </c>
      <c r="Q20" s="45">
        <v>261173</v>
      </c>
    </row>
    <row r="21" spans="1:17" ht="17.399999999999999">
      <c r="A21" s="5">
        <v>4000</v>
      </c>
      <c r="B21" s="51">
        <v>2250</v>
      </c>
      <c r="C21" s="58">
        <v>140128.65</v>
      </c>
      <c r="D21" s="42">
        <v>144303.15</v>
      </c>
      <c r="E21" s="42">
        <v>150110</v>
      </c>
      <c r="F21" s="42">
        <v>159547</v>
      </c>
      <c r="G21" s="45">
        <v>171396</v>
      </c>
      <c r="H21" s="58">
        <v>163558.75</v>
      </c>
      <c r="I21" s="42">
        <v>167733.25</v>
      </c>
      <c r="J21" s="42">
        <v>170484</v>
      </c>
      <c r="K21" s="42">
        <v>179921</v>
      </c>
      <c r="L21" s="45">
        <v>191770</v>
      </c>
      <c r="M21" s="58">
        <v>214465.8</v>
      </c>
      <c r="N21" s="42">
        <v>218640.3</v>
      </c>
      <c r="O21" s="42">
        <v>214751</v>
      </c>
      <c r="P21" s="42">
        <v>224188</v>
      </c>
      <c r="Q21" s="45">
        <v>236037</v>
      </c>
    </row>
    <row r="22" spans="1:17" ht="18" thickBot="1">
      <c r="A22" s="53">
        <v>4000</v>
      </c>
      <c r="B22" s="54">
        <v>2125</v>
      </c>
      <c r="C22" s="59">
        <v>137908</v>
      </c>
      <c r="D22" s="46">
        <v>142082.5</v>
      </c>
      <c r="E22" s="46">
        <v>148179</v>
      </c>
      <c r="F22" s="46">
        <v>157616</v>
      </c>
      <c r="G22" s="47">
        <v>169465</v>
      </c>
      <c r="H22" s="59">
        <v>161101.19999999998</v>
      </c>
      <c r="I22" s="46">
        <v>165275.69999999998</v>
      </c>
      <c r="J22" s="46">
        <v>168347</v>
      </c>
      <c r="K22" s="46">
        <v>177784</v>
      </c>
      <c r="L22" s="47">
        <v>189633</v>
      </c>
      <c r="M22" s="59">
        <v>211532.15</v>
      </c>
      <c r="N22" s="46">
        <v>215706.65</v>
      </c>
      <c r="O22" s="46">
        <v>212200</v>
      </c>
      <c r="P22" s="46">
        <v>221637</v>
      </c>
      <c r="Q22" s="47">
        <v>233486</v>
      </c>
    </row>
    <row r="23" spans="1:17" ht="17.399999999999999">
      <c r="A23" s="97">
        <v>5000</v>
      </c>
      <c r="B23" s="52">
        <v>2500</v>
      </c>
      <c r="C23" s="58">
        <v>186756.55</v>
      </c>
      <c r="D23" s="42">
        <v>190931.05</v>
      </c>
      <c r="E23" s="42">
        <v>190656</v>
      </c>
      <c r="F23" s="42"/>
      <c r="G23" s="45">
        <v>211942</v>
      </c>
      <c r="H23" s="58">
        <v>238138.55</v>
      </c>
      <c r="I23" s="42">
        <v>242313.05</v>
      </c>
      <c r="J23" s="42">
        <v>235336</v>
      </c>
      <c r="K23" s="42"/>
      <c r="L23" s="45">
        <v>256622</v>
      </c>
      <c r="M23" s="58">
        <v>316282.19999999995</v>
      </c>
      <c r="N23" s="42">
        <v>320456.69999999995</v>
      </c>
      <c r="O23" s="42">
        <v>303287</v>
      </c>
      <c r="P23" s="42"/>
      <c r="Q23" s="45">
        <v>324573</v>
      </c>
    </row>
    <row r="24" spans="1:17" ht="17.399999999999999">
      <c r="A24" s="5">
        <v>5000</v>
      </c>
      <c r="B24" s="51">
        <v>2250</v>
      </c>
      <c r="C24" s="58">
        <v>164987.04999999999</v>
      </c>
      <c r="D24" s="42">
        <v>169161.55</v>
      </c>
      <c r="E24" s="42">
        <v>171726</v>
      </c>
      <c r="F24" s="42">
        <v>181163</v>
      </c>
      <c r="G24" s="45">
        <v>193012</v>
      </c>
      <c r="H24" s="58">
        <v>209826.69999999998</v>
      </c>
      <c r="I24" s="42">
        <v>214001.19999999998</v>
      </c>
      <c r="J24" s="42">
        <v>210717</v>
      </c>
      <c r="K24" s="42">
        <v>220154</v>
      </c>
      <c r="L24" s="45">
        <v>232003</v>
      </c>
      <c r="M24" s="58">
        <v>277979.14999999997</v>
      </c>
      <c r="N24" s="42">
        <v>282153.64999999997</v>
      </c>
      <c r="O24" s="42">
        <v>269980</v>
      </c>
      <c r="P24" s="42">
        <v>279417</v>
      </c>
      <c r="Q24" s="45">
        <v>291266</v>
      </c>
    </row>
    <row r="25" spans="1:17" ht="18" thickBot="1">
      <c r="A25" s="53">
        <v>5000</v>
      </c>
      <c r="B25" s="54">
        <v>2125</v>
      </c>
      <c r="C25" s="59">
        <v>162290.29999999999</v>
      </c>
      <c r="D25" s="46">
        <v>166464.79999999999</v>
      </c>
      <c r="E25" s="46">
        <v>169381</v>
      </c>
      <c r="F25" s="46">
        <v>178818</v>
      </c>
      <c r="G25" s="47">
        <v>190667</v>
      </c>
      <c r="H25" s="59">
        <v>206654.99999999997</v>
      </c>
      <c r="I25" s="46">
        <v>210829.49999999997</v>
      </c>
      <c r="J25" s="46">
        <v>207959</v>
      </c>
      <c r="K25" s="46">
        <v>217396</v>
      </c>
      <c r="L25" s="47">
        <v>229245</v>
      </c>
      <c r="M25" s="59">
        <v>273974.84999999998</v>
      </c>
      <c r="N25" s="46">
        <v>278149.34999999998</v>
      </c>
      <c r="O25" s="46">
        <v>266498</v>
      </c>
      <c r="P25" s="46">
        <v>275935</v>
      </c>
      <c r="Q25" s="47">
        <v>287784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RM2020_стандарт (закуп)</vt:lpstr>
      <vt:lpstr>Cтандарт (для клиента)</vt:lpstr>
      <vt:lpstr>RM2020_стандарт</vt:lpstr>
      <vt:lpstr>RM2020_нестандарт</vt:lpstr>
      <vt:lpstr>базовые условия</vt:lpstr>
      <vt:lpstr>Справочник</vt:lpstr>
      <vt:lpstr>iHAAS</vt:lpstr>
      <vt:lpstr>Muster</vt:lpstr>
      <vt:lpstr>Rabatt1</vt:lpstr>
      <vt:lpstr>Rabatt2</vt:lpstr>
      <vt:lpstr>Rabbat1</vt:lpstr>
      <vt:lpstr>Rabbat2</vt:lpstr>
      <vt:lpstr>Transp</vt:lpstr>
      <vt:lpstr>RM2020_нестандарт!Область_печати</vt:lpstr>
      <vt:lpstr>'RM2020_стандарт (закуп)'!Область_печати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2020-08-27T12:10:16Z</cp:lastPrinted>
  <dcterms:created xsi:type="dcterms:W3CDTF">2019-02-16T12:27:51Z</dcterms:created>
  <dcterms:modified xsi:type="dcterms:W3CDTF">2021-10-11T13:09:24Z</dcterms:modified>
</cp:coreProperties>
</file>